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ledefrancemobilitesfrance-my.sharepoint.com/personal/sarah_theologien_iledefrance-mobilites_fr/Documents/Bureau/Parkings R/Site internet/"/>
    </mc:Choice>
  </mc:AlternateContent>
  <xr:revisionPtr revIDLastSave="303" documentId="8_{BBF7AE58-D212-4DD5-A0AC-703EC94BB757}" xr6:coauthVersionLast="47" xr6:coauthVersionMax="47" xr10:uidLastSave="{AAECF157-55C5-4EA8-B0E6-656034062399}"/>
  <bookViews>
    <workbookView xWindow="-108" yWindow="-108" windowWidth="23256" windowHeight="14016" firstSheet="1" activeTab="1" xr2:uid="{AC71B835-88BF-4C86-A67D-F6C2D0C61829}"/>
  </bookViews>
  <sheets>
    <sheet name="Calcul coef actualisation 2025" sheetId="1" r:id="rId1"/>
    <sheet name="Calcul coef actualisation Av 20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3" i="2" l="1"/>
  <c r="B24" i="2"/>
  <c r="B25" i="2"/>
  <c r="B29" i="2"/>
  <c r="B26" i="2"/>
  <c r="B27" i="2"/>
  <c r="B28" i="2"/>
  <c r="B30" i="2"/>
  <c r="B31" i="2"/>
  <c r="L5" i="2"/>
  <c r="L6" i="2"/>
  <c r="L4" i="2"/>
  <c r="L10" i="2"/>
  <c r="L11" i="2"/>
  <c r="L12" i="2"/>
  <c r="L13" i="2"/>
  <c r="L9" i="2"/>
  <c r="L16" i="2"/>
  <c r="B38" i="2"/>
  <c r="B37" i="2"/>
  <c r="L21" i="2"/>
  <c r="B36" i="2" s="1"/>
  <c r="L20" i="2"/>
  <c r="B35" i="2" s="1"/>
  <c r="L19" i="2"/>
  <c r="B34" i="2" s="1"/>
  <c r="L18" i="2"/>
  <c r="B33" i="2" s="1"/>
  <c r="L17" i="2"/>
  <c r="B32" i="2" s="1"/>
  <c r="B24" i="1" l="1"/>
  <c r="B25" i="1"/>
  <c r="B26" i="1"/>
  <c r="B27" i="1"/>
  <c r="B28" i="1"/>
  <c r="B29" i="1"/>
  <c r="B23" i="1"/>
  <c r="L5" i="1" l="1"/>
  <c r="L6" i="1"/>
  <c r="L7" i="1"/>
  <c r="L8" i="1"/>
  <c r="L4" i="1"/>
</calcChain>
</file>

<file path=xl/sharedStrings.xml><?xml version="1.0" encoding="utf-8"?>
<sst xmlns="http://schemas.openxmlformats.org/spreadsheetml/2006/main" count="130" uniqueCount="40">
  <si>
    <t>A</t>
  </si>
  <si>
    <t>B</t>
  </si>
  <si>
    <t>C</t>
  </si>
  <si>
    <t>D</t>
  </si>
  <si>
    <t>"ICHTrev-Tso"</t>
  </si>
  <si>
    <t>"ICHTrev-TS"</t>
  </si>
  <si>
    <t>"EBIQo"</t>
  </si>
  <si>
    <t>"EBIQ"</t>
  </si>
  <si>
    <r>
      <t xml:space="preserve">Dernier donnée au </t>
    </r>
    <r>
      <rPr>
        <b/>
        <sz val="11"/>
        <color theme="5" tint="-0.249977111117893"/>
        <rFont val="Calibri"/>
        <family val="2"/>
        <scheme val="minor"/>
      </rPr>
      <t>1er janvier de l'année de l'actualisation</t>
    </r>
  </si>
  <si>
    <t>Année</t>
  </si>
  <si>
    <t>ICHT-H  001565176</t>
  </si>
  <si>
    <t>EBIQ 010534841</t>
  </si>
  <si>
    <t>mars</t>
  </si>
  <si>
    <t xml:space="preserve">Validé ou non </t>
  </si>
  <si>
    <t xml:space="preserve">Validé  </t>
  </si>
  <si>
    <t>Mois</t>
  </si>
  <si>
    <t>Formule d'actualisation de l'indice Kn</t>
  </si>
  <si>
    <t>Indice Kn en fonction de la date de mise en service du PR labellisé</t>
  </si>
  <si>
    <t xml:space="preserve">indice Kn au 1er janv 2025 </t>
  </si>
  <si>
    <t xml:space="preserve">Données d'entrées année de mise en œuvre du tarif à 0€ </t>
  </si>
  <si>
    <t xml:space="preserve">Année de mise en œuvre du tarif à 0€ </t>
  </si>
  <si>
    <t xml:space="preserve"> D</t>
  </si>
  <si>
    <t>EBIQ raccordé à la série 010764358</t>
  </si>
  <si>
    <t>Jour Mois année</t>
  </si>
  <si>
    <t xml:space="preserve">Valeur Indice </t>
  </si>
  <si>
    <r>
      <rPr>
        <b/>
        <sz val="16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 xml:space="preserve"> = Dernier ICHTrev-TS renseigné au 1er janvier 2025</t>
    </r>
  </si>
  <si>
    <r>
      <rPr>
        <b/>
        <sz val="16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 xml:space="preserve"> = Dernier EBIQ  renseigné au 1er janv25</t>
    </r>
  </si>
  <si>
    <r>
      <t xml:space="preserve">Date de prise de la dernière valeur définitive connue </t>
    </r>
    <r>
      <rPr>
        <b/>
        <i/>
        <sz val="11"/>
        <color rgb="FFFF0000"/>
        <rFont val="Calibri"/>
        <family val="2"/>
        <scheme val="minor"/>
      </rPr>
      <t xml:space="preserve">(1er mars année n-1) </t>
    </r>
  </si>
  <si>
    <r>
      <t>Dernière valeur définitive connue (</t>
    </r>
    <r>
      <rPr>
        <b/>
        <sz val="11"/>
        <color rgb="FFFF0000"/>
        <rFont val="Calibri"/>
        <family val="2"/>
        <scheme val="minor"/>
      </rPr>
      <t>Octobre année n-1</t>
    </r>
    <r>
      <rPr>
        <sz val="11"/>
        <color theme="1"/>
        <rFont val="Calibri"/>
        <family val="2"/>
        <scheme val="minor"/>
      </rPr>
      <t xml:space="preserve">) </t>
    </r>
  </si>
  <si>
    <t>Données prises en compte pour l'actualisation au 1er janvier 2025</t>
  </si>
  <si>
    <t>Validé</t>
  </si>
  <si>
    <t>Formule à appliquer  =0,15+0,7*(A/B)+0,15*C/D)</t>
  </si>
  <si>
    <r>
      <rPr>
        <b/>
        <sz val="11"/>
        <color rgb="FFFF0000"/>
        <rFont val="Calibri"/>
        <family val="2"/>
        <scheme val="minor"/>
      </rPr>
      <t xml:space="preserve">Règles d'application  de la formule : </t>
    </r>
    <r>
      <rPr>
        <b/>
        <sz val="11"/>
        <color theme="1"/>
        <rFont val="Calibri"/>
        <family val="2"/>
        <scheme val="minor"/>
      </rPr>
      <t xml:space="preserve">
- Pour les PR appliquant le tarif à 0€ : L'année de référence est celle de la mise en œuvre du tarif, soit à partir de 0€ 
- Pour les PR sans la tarification à 0€ : L'année de référence est celle de la labélisation </t>
    </r>
  </si>
  <si>
    <r>
      <t>Données 1er mars de l'</t>
    </r>
    <r>
      <rPr>
        <b/>
        <sz val="11"/>
        <color theme="4"/>
        <rFont val="Calibri"/>
        <family val="2"/>
        <scheme val="minor"/>
      </rPr>
      <t>année de mise en œuvre du tarif à 0€/Labélisation</t>
    </r>
  </si>
  <si>
    <r>
      <t>Données 1er mars de l'</t>
    </r>
    <r>
      <rPr>
        <b/>
        <sz val="11"/>
        <color theme="4"/>
        <rFont val="Calibri"/>
        <family val="2"/>
        <scheme val="minor"/>
      </rPr>
      <t xml:space="preserve">année de mise en œuvre du tarif à 0€/labélisation </t>
    </r>
  </si>
  <si>
    <t xml:space="preserve">Validée </t>
  </si>
  <si>
    <t>EBIQ 001652129</t>
  </si>
  <si>
    <t>EBIQ 001570087</t>
  </si>
  <si>
    <t>Mars</t>
  </si>
  <si>
    <t xml:space="preserve">Mars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</si>
</sst>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indexed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0" fontId="14" fillId="0" borderId="0"/>
    <xf numFmtId="0" fontId="14" fillId="0" borderId="0"/>
  </cellStyleXfs>
  <cellXfs count="8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/>
    </xf>
    <xf numFmtId="0" fontId="1" fillId="0" borderId="0" xfId="0" quotePrefix="1" applyFont="1" applyAlignment="1">
      <alignment horizontal="left"/>
    </xf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wrapText="1"/>
    </xf>
    <xf numFmtId="0" fontId="9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164" fontId="6" fillId="0" borderId="2" xfId="0" applyNumberFormat="1" applyFont="1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2" xfId="0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7" fontId="0" fillId="5" borderId="1" xfId="0" applyNumberFormat="1" applyFill="1" applyBorder="1" applyAlignment="1">
      <alignment vertical="center"/>
    </xf>
    <xf numFmtId="49" fontId="0" fillId="5" borderId="1" xfId="0" applyNumberFormat="1" applyFill="1" applyBorder="1" applyAlignment="1">
      <alignment vertical="center"/>
    </xf>
    <xf numFmtId="0" fontId="1" fillId="5" borderId="5" xfId="0" applyFont="1" applyFill="1" applyBorder="1" applyAlignment="1">
      <alignment vertical="center"/>
    </xf>
    <xf numFmtId="164" fontId="6" fillId="5" borderId="2" xfId="0" applyNumberFormat="1" applyFont="1" applyFill="1" applyBorder="1" applyAlignment="1">
      <alignment vertical="center"/>
    </xf>
    <xf numFmtId="164" fontId="1" fillId="5" borderId="5" xfId="0" applyNumberFormat="1" applyFont="1" applyFill="1" applyBorder="1" applyAlignment="1">
      <alignment vertical="center"/>
    </xf>
    <xf numFmtId="0" fontId="0" fillId="5" borderId="1" xfId="0" applyFill="1" applyBorder="1" applyAlignment="1">
      <alignment horizontal="left" vertical="center"/>
    </xf>
    <xf numFmtId="17" fontId="1" fillId="5" borderId="7" xfId="0" applyNumberFormat="1" applyFont="1" applyFill="1" applyBorder="1" applyAlignment="1">
      <alignment vertical="center"/>
    </xf>
    <xf numFmtId="17" fontId="1" fillId="5" borderId="8" xfId="0" applyNumberFormat="1" applyFont="1" applyFill="1" applyBorder="1" applyAlignment="1">
      <alignment vertical="center"/>
    </xf>
    <xf numFmtId="14" fontId="10" fillId="0" borderId="1" xfId="0" applyNumberFormat="1" applyFont="1" applyBorder="1" applyAlignment="1">
      <alignment horizontal="center" vertical="center" wrapText="1"/>
    </xf>
    <xf numFmtId="14" fontId="0" fillId="5" borderId="2" xfId="0" applyNumberForma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right"/>
    </xf>
    <xf numFmtId="164" fontId="6" fillId="6" borderId="2" xfId="0" applyNumberFormat="1" applyFont="1" applyFill="1" applyBorder="1" applyAlignment="1">
      <alignment vertical="center"/>
    </xf>
    <xf numFmtId="0" fontId="0" fillId="6" borderId="2" xfId="0" applyFill="1" applyBorder="1" applyAlignment="1">
      <alignment vertical="center"/>
    </xf>
    <xf numFmtId="0" fontId="0" fillId="7" borderId="1" xfId="0" applyFill="1" applyBorder="1" applyAlignment="1">
      <alignment wrapText="1"/>
    </xf>
    <xf numFmtId="165" fontId="0" fillId="0" borderId="1" xfId="0" applyNumberFormat="1" applyBorder="1" applyAlignment="1">
      <alignment wrapText="1"/>
    </xf>
    <xf numFmtId="0" fontId="9" fillId="2" borderId="0" xfId="0" applyFont="1" applyFill="1" applyAlignment="1">
      <alignment horizontal="left" vertical="center" wrapText="1"/>
    </xf>
    <xf numFmtId="0" fontId="0" fillId="0" borderId="1" xfId="0" applyBorder="1" applyAlignment="1">
      <alignment horizontal="center" wrapText="1"/>
    </xf>
    <xf numFmtId="0" fontId="0" fillId="0" borderId="0" xfId="0"/>
    <xf numFmtId="14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64" fontId="1" fillId="0" borderId="10" xfId="0" applyNumberFormat="1" applyFont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64" fontId="0" fillId="0" borderId="3" xfId="0" applyNumberFormat="1" applyBorder="1" applyAlignment="1">
      <alignment horizontal="left" vertical="center" wrapText="1"/>
    </xf>
    <xf numFmtId="0" fontId="0" fillId="0" borderId="8" xfId="0" applyBorder="1" applyAlignment="1">
      <alignment horizontal="center" vertical="center" wrapText="1"/>
    </xf>
    <xf numFmtId="164" fontId="6" fillId="0" borderId="12" xfId="0" applyNumberFormat="1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164" fontId="6" fillId="0" borderId="14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164" fontId="6" fillId="0" borderId="7" xfId="0" applyNumberFormat="1" applyFont="1" applyBorder="1" applyAlignment="1">
      <alignment horizontal="center" vertical="center" wrapText="1"/>
    </xf>
    <xf numFmtId="164" fontId="0" fillId="0" borderId="17" xfId="0" applyNumberFormat="1" applyBorder="1" applyAlignment="1">
      <alignment horizontal="center" vertical="center" wrapText="1"/>
    </xf>
    <xf numFmtId="0" fontId="0" fillId="0" borderId="1" xfId="0" applyBorder="1" applyAlignment="1">
      <alignment vertical="top" wrapText="1"/>
    </xf>
    <xf numFmtId="165" fontId="0" fillId="3" borderId="1" xfId="0" applyNumberFormat="1" applyFill="1" applyBorder="1" applyAlignment="1">
      <alignment wrapText="1"/>
    </xf>
    <xf numFmtId="164" fontId="1" fillId="0" borderId="16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right" vertical="center" wrapText="1"/>
    </xf>
    <xf numFmtId="164" fontId="6" fillId="0" borderId="8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64" fontId="1" fillId="0" borderId="5" xfId="0" applyNumberFormat="1" applyFont="1" applyBorder="1" applyAlignment="1">
      <alignment horizontal="right" vertical="center" wrapText="1"/>
    </xf>
    <xf numFmtId="0" fontId="1" fillId="0" borderId="19" xfId="0" applyFont="1" applyBorder="1" applyAlignment="1">
      <alignment horizontal="right" vertical="center" wrapText="1"/>
    </xf>
    <xf numFmtId="0" fontId="1" fillId="0" borderId="18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17" fontId="1" fillId="0" borderId="7" xfId="0" applyNumberFormat="1" applyFont="1" applyBorder="1" applyAlignment="1">
      <alignment horizontal="right" vertical="center" wrapText="1"/>
    </xf>
    <xf numFmtId="17" fontId="1" fillId="0" borderId="3" xfId="0" applyNumberFormat="1" applyFont="1" applyBorder="1" applyAlignment="1">
      <alignment horizontal="right" vertical="center" wrapText="1"/>
    </xf>
    <xf numFmtId="17" fontId="1" fillId="0" borderId="17" xfId="0" applyNumberFormat="1" applyFont="1" applyBorder="1" applyAlignment="1">
      <alignment horizontal="right" vertical="center" wrapText="1"/>
    </xf>
    <xf numFmtId="0" fontId="0" fillId="0" borderId="11" xfId="0" applyBorder="1" applyAlignment="1">
      <alignment horizontal="left" vertical="center" wrapText="1"/>
    </xf>
    <xf numFmtId="14" fontId="0" fillId="8" borderId="2" xfId="0" applyNumberFormat="1" applyFill="1" applyBorder="1" applyAlignment="1">
      <alignment horizontal="center" vertical="center" wrapText="1"/>
    </xf>
    <xf numFmtId="0" fontId="1" fillId="8" borderId="6" xfId="0" applyFont="1" applyFill="1" applyBorder="1" applyAlignment="1">
      <alignment horizontal="right" vertical="center" wrapText="1"/>
    </xf>
    <xf numFmtId="17" fontId="1" fillId="8" borderId="7" xfId="0" applyNumberFormat="1" applyFont="1" applyFill="1" applyBorder="1" applyAlignment="1">
      <alignment horizontal="right" vertical="center" wrapText="1"/>
    </xf>
    <xf numFmtId="164" fontId="1" fillId="8" borderId="6" xfId="0" applyNumberFormat="1" applyFont="1" applyFill="1" applyBorder="1" applyAlignment="1">
      <alignment horizontal="right" vertical="center"/>
    </xf>
    <xf numFmtId="0" fontId="0" fillId="8" borderId="1" xfId="0" applyFill="1" applyBorder="1" applyAlignment="1">
      <alignment horizontal="left" vertical="center" wrapText="1"/>
    </xf>
    <xf numFmtId="164" fontId="6" fillId="8" borderId="2" xfId="0" applyNumberFormat="1" applyFont="1" applyFill="1" applyBorder="1" applyAlignment="1">
      <alignment horizontal="right" vertical="center" wrapText="1"/>
    </xf>
    <xf numFmtId="165" fontId="0" fillId="9" borderId="1" xfId="0" applyNumberFormat="1" applyFill="1" applyBorder="1" applyAlignment="1">
      <alignment wrapText="1"/>
    </xf>
    <xf numFmtId="0" fontId="0" fillId="0" borderId="2" xfId="0" applyBorder="1" applyAlignment="1">
      <alignment wrapText="1"/>
    </xf>
    <xf numFmtId="165" fontId="0" fillId="3" borderId="11" xfId="0" applyNumberFormat="1" applyFill="1" applyBorder="1" applyAlignment="1">
      <alignment wrapText="1"/>
    </xf>
    <xf numFmtId="165" fontId="0" fillId="3" borderId="13" xfId="0" applyNumberFormat="1" applyFill="1" applyBorder="1" applyAlignment="1">
      <alignment wrapText="1"/>
    </xf>
  </cellXfs>
  <cellStyles count="4">
    <cellStyle name="Lien hypertexte 2" xfId="1" xr:uid="{916D4AA6-30B9-451A-AAE2-3AB1EDB5F67A}"/>
    <cellStyle name="Normal" xfId="0" builtinId="0"/>
    <cellStyle name="Normal 2" xfId="2" xr:uid="{5FCDC0AD-A498-43E5-AC8A-0803DA282DCE}"/>
    <cellStyle name="Normal 2 2" xfId="3" xr:uid="{C9B7BC9E-087B-4BC8-B32A-63EDC73E748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551E8-0953-4432-9CB1-1C65EB5D7F04}">
  <dimension ref="A1:X29"/>
  <sheetViews>
    <sheetView showGridLines="0" topLeftCell="G3" zoomScale="112" workbookViewId="0">
      <selection activeCell="G16" sqref="G16"/>
    </sheetView>
  </sheetViews>
  <sheetFormatPr baseColWidth="10" defaultRowHeight="14.4" x14ac:dyDescent="0.3"/>
  <cols>
    <col min="1" max="4" width="16.5546875" customWidth="1"/>
    <col min="5" max="5" width="4.44140625" customWidth="1"/>
    <col min="6" max="6" width="14.6640625" style="12" customWidth="1"/>
    <col min="7" max="7" width="11.88671875" style="12" customWidth="1"/>
    <col min="8" max="10" width="14.6640625" style="12" customWidth="1"/>
    <col min="11" max="13" width="11.44140625" style="14"/>
    <col min="14" max="14" width="4.33203125" customWidth="1"/>
    <col min="15" max="15" width="21.33203125" style="2" bestFit="1" customWidth="1"/>
    <col min="16" max="16" width="26.88671875" style="2" customWidth="1"/>
    <col min="17" max="17" width="20.44140625" style="2" customWidth="1"/>
    <col min="18" max="18" width="14.5546875" customWidth="1"/>
  </cols>
  <sheetData>
    <row r="1" spans="1:24" ht="15" customHeight="1" x14ac:dyDescent="0.3">
      <c r="A1" s="36" t="s">
        <v>16</v>
      </c>
      <c r="B1" s="36"/>
      <c r="C1" s="36"/>
      <c r="D1" s="36"/>
      <c r="F1" s="36" t="s">
        <v>19</v>
      </c>
      <c r="G1" s="36"/>
      <c r="H1" s="36"/>
      <c r="I1" s="36"/>
      <c r="J1" s="36"/>
      <c r="K1" s="36"/>
      <c r="L1" s="36"/>
      <c r="M1" s="36"/>
    </row>
    <row r="2" spans="1:24" ht="24" thickBot="1" x14ac:dyDescent="0.35">
      <c r="A2" s="4" t="s">
        <v>31</v>
      </c>
      <c r="I2" s="13" t="s">
        <v>1</v>
      </c>
      <c r="J2" s="13"/>
      <c r="K2" s="13" t="s">
        <v>21</v>
      </c>
    </row>
    <row r="3" spans="1:24" ht="128.4" customHeight="1" x14ac:dyDescent="0.3">
      <c r="A3" s="41" t="s">
        <v>32</v>
      </c>
      <c r="B3" s="41"/>
      <c r="C3" s="41"/>
      <c r="D3" s="41"/>
      <c r="F3" s="9" t="s">
        <v>15</v>
      </c>
      <c r="G3" s="9" t="s">
        <v>9</v>
      </c>
      <c r="H3" s="18" t="s">
        <v>27</v>
      </c>
      <c r="I3" s="19" t="s">
        <v>10</v>
      </c>
      <c r="J3" s="18" t="s">
        <v>28</v>
      </c>
      <c r="K3" s="15" t="s">
        <v>11</v>
      </c>
      <c r="L3" s="20" t="s">
        <v>22</v>
      </c>
      <c r="M3" s="16" t="s">
        <v>13</v>
      </c>
    </row>
    <row r="4" spans="1:24" ht="23.4" x14ac:dyDescent="0.45">
      <c r="A4" s="5" t="s">
        <v>0</v>
      </c>
      <c r="B4" s="5" t="s">
        <v>1</v>
      </c>
      <c r="C4" s="5" t="s">
        <v>2</v>
      </c>
      <c r="D4" s="5" t="s">
        <v>3</v>
      </c>
      <c r="F4" s="21" t="s">
        <v>12</v>
      </c>
      <c r="G4" s="22">
        <v>2019</v>
      </c>
      <c r="H4" s="30">
        <v>43200</v>
      </c>
      <c r="I4" s="23">
        <v>109.4</v>
      </c>
      <c r="J4" s="27">
        <v>43374</v>
      </c>
      <c r="K4" s="24">
        <v>107.7</v>
      </c>
      <c r="L4" s="25">
        <f>K4*1.1466</f>
        <v>123.48882</v>
      </c>
      <c r="M4" s="17" t="s">
        <v>14</v>
      </c>
      <c r="X4" s="1"/>
    </row>
    <row r="5" spans="1:24" x14ac:dyDescent="0.3">
      <c r="A5" s="3" t="s">
        <v>5</v>
      </c>
      <c r="B5" s="3" t="s">
        <v>4</v>
      </c>
      <c r="C5" s="3" t="s">
        <v>7</v>
      </c>
      <c r="D5" s="3" t="s">
        <v>6</v>
      </c>
      <c r="F5" s="21" t="s">
        <v>12</v>
      </c>
      <c r="G5" s="22">
        <v>2020</v>
      </c>
      <c r="H5" s="30">
        <v>43565</v>
      </c>
      <c r="I5" s="23">
        <v>111.1</v>
      </c>
      <c r="J5" s="27">
        <v>43739</v>
      </c>
      <c r="K5" s="24">
        <v>105.5</v>
      </c>
      <c r="L5" s="25">
        <f t="shared" ref="L5:L8" si="0">K5*1.1466</f>
        <v>120.9663</v>
      </c>
      <c r="M5" s="17" t="s">
        <v>14</v>
      </c>
      <c r="X5" s="1"/>
    </row>
    <row r="6" spans="1:24" x14ac:dyDescent="0.3">
      <c r="A6" s="37" t="s">
        <v>8</v>
      </c>
      <c r="B6" s="37" t="s">
        <v>33</v>
      </c>
      <c r="C6" s="37" t="s">
        <v>8</v>
      </c>
      <c r="D6" s="37" t="s">
        <v>34</v>
      </c>
      <c r="F6" s="21" t="s">
        <v>12</v>
      </c>
      <c r="G6" s="22">
        <v>2021</v>
      </c>
      <c r="H6" s="30">
        <v>43931</v>
      </c>
      <c r="I6" s="23">
        <v>113.9</v>
      </c>
      <c r="J6" s="27">
        <v>44105</v>
      </c>
      <c r="K6" s="24">
        <v>102.4</v>
      </c>
      <c r="L6" s="25">
        <f t="shared" si="0"/>
        <v>117.41184000000001</v>
      </c>
      <c r="M6" s="17" t="s">
        <v>14</v>
      </c>
      <c r="X6" s="1"/>
    </row>
    <row r="7" spans="1:24" x14ac:dyDescent="0.3">
      <c r="A7" s="37"/>
      <c r="B7" s="37"/>
      <c r="C7" s="37"/>
      <c r="D7" s="37"/>
      <c r="F7" s="21" t="s">
        <v>12</v>
      </c>
      <c r="G7" s="22">
        <v>2022</v>
      </c>
      <c r="H7" s="30">
        <v>44295</v>
      </c>
      <c r="I7" s="23">
        <v>115.1</v>
      </c>
      <c r="J7" s="27">
        <v>44470</v>
      </c>
      <c r="K7" s="24">
        <v>122.6</v>
      </c>
      <c r="L7" s="25">
        <f t="shared" si="0"/>
        <v>140.57316</v>
      </c>
      <c r="M7" s="17" t="s">
        <v>14</v>
      </c>
    </row>
    <row r="8" spans="1:24" ht="15.75" customHeight="1" x14ac:dyDescent="0.3">
      <c r="A8" s="37"/>
      <c r="B8" s="37"/>
      <c r="C8" s="37"/>
      <c r="D8" s="37"/>
      <c r="F8" s="21" t="s">
        <v>12</v>
      </c>
      <c r="G8" s="22">
        <v>2023</v>
      </c>
      <c r="H8" s="30">
        <v>44659</v>
      </c>
      <c r="I8" s="23">
        <v>115.8</v>
      </c>
      <c r="J8" s="27">
        <v>44835</v>
      </c>
      <c r="K8" s="24">
        <v>154.1</v>
      </c>
      <c r="L8" s="25">
        <f t="shared" si="0"/>
        <v>176.69105999999999</v>
      </c>
      <c r="M8" s="17" t="s">
        <v>14</v>
      </c>
    </row>
    <row r="9" spans="1:24" x14ac:dyDescent="0.3">
      <c r="A9" s="37"/>
      <c r="B9" s="37"/>
      <c r="C9" s="37"/>
      <c r="D9" s="37"/>
      <c r="F9" s="21" t="s">
        <v>12</v>
      </c>
      <c r="G9" s="26">
        <v>2024</v>
      </c>
      <c r="H9" s="30">
        <v>45023</v>
      </c>
      <c r="I9" s="23">
        <v>120.2</v>
      </c>
      <c r="J9" s="27">
        <v>45200</v>
      </c>
      <c r="K9" s="32"/>
      <c r="L9" s="25">
        <v>126.8</v>
      </c>
      <c r="M9" s="17" t="s">
        <v>30</v>
      </c>
    </row>
    <row r="10" spans="1:24" ht="15" thickBot="1" x14ac:dyDescent="0.35">
      <c r="F10" s="21" t="s">
        <v>12</v>
      </c>
      <c r="G10" s="26">
        <v>2025</v>
      </c>
      <c r="H10" s="30">
        <v>45370</v>
      </c>
      <c r="I10" s="31">
        <v>127.3</v>
      </c>
      <c r="J10" s="28">
        <v>45566</v>
      </c>
      <c r="K10" s="33"/>
      <c r="L10" s="25">
        <v>120.3</v>
      </c>
      <c r="M10" s="17" t="s">
        <v>30</v>
      </c>
    </row>
    <row r="12" spans="1:24" x14ac:dyDescent="0.3">
      <c r="A12" s="36" t="s">
        <v>29</v>
      </c>
      <c r="B12" s="36"/>
      <c r="C12" s="36"/>
      <c r="D12" s="36"/>
    </row>
    <row r="14" spans="1:24" x14ac:dyDescent="0.3">
      <c r="A14" s="2"/>
      <c r="B14" s="2"/>
      <c r="C14" s="6" t="s">
        <v>23</v>
      </c>
      <c r="D14" s="3" t="s">
        <v>24</v>
      </c>
    </row>
    <row r="15" spans="1:24" x14ac:dyDescent="0.3">
      <c r="A15" s="37" t="s">
        <v>25</v>
      </c>
      <c r="B15" s="37"/>
      <c r="C15" s="39">
        <v>45370</v>
      </c>
      <c r="D15" s="40">
        <v>127.3</v>
      </c>
    </row>
    <row r="16" spans="1:24" x14ac:dyDescent="0.3">
      <c r="A16" s="37"/>
      <c r="B16" s="37"/>
      <c r="C16" s="39"/>
      <c r="D16" s="40"/>
    </row>
    <row r="17" spans="1:4" ht="29.4" customHeight="1" x14ac:dyDescent="0.3">
      <c r="A17" s="37" t="s">
        <v>26</v>
      </c>
      <c r="B17" s="37"/>
      <c r="C17" s="29">
        <v>45534</v>
      </c>
      <c r="D17" s="7">
        <v>120.1</v>
      </c>
    </row>
    <row r="20" spans="1:4" x14ac:dyDescent="0.3">
      <c r="A20" s="36" t="s">
        <v>17</v>
      </c>
      <c r="B20" s="36"/>
      <c r="C20" s="38"/>
      <c r="D20" s="38"/>
    </row>
    <row r="21" spans="1:4" x14ac:dyDescent="0.3">
      <c r="A21" s="2"/>
      <c r="B21" s="2"/>
    </row>
    <row r="22" spans="1:4" ht="43.2" x14ac:dyDescent="0.3">
      <c r="A22" s="11" t="s">
        <v>20</v>
      </c>
      <c r="B22" s="11" t="s">
        <v>18</v>
      </c>
    </row>
    <row r="23" spans="1:4" x14ac:dyDescent="0.3">
      <c r="A23" s="8">
        <v>2019</v>
      </c>
      <c r="B23" s="35">
        <f>ROUND(0.15+0.7*($D$15/$I4)+0.15*($D$17/$L4),2)</f>
        <v>1.1100000000000001</v>
      </c>
    </row>
    <row r="24" spans="1:4" x14ac:dyDescent="0.3">
      <c r="A24" s="10">
        <v>2020</v>
      </c>
      <c r="B24" s="35">
        <f t="shared" ref="B24:B29" si="1">ROUND(0.15+0.7*($D$15/$I5)+0.15*($D$17/$L5),2)</f>
        <v>1.1000000000000001</v>
      </c>
    </row>
    <row r="25" spans="1:4" x14ac:dyDescent="0.3">
      <c r="A25" s="8">
        <v>2021</v>
      </c>
      <c r="B25" s="35">
        <f t="shared" si="1"/>
        <v>1.0900000000000001</v>
      </c>
    </row>
    <row r="26" spans="1:4" x14ac:dyDescent="0.3">
      <c r="A26" s="10">
        <v>2022</v>
      </c>
      <c r="B26" s="35">
        <f t="shared" si="1"/>
        <v>1.05</v>
      </c>
    </row>
    <row r="27" spans="1:4" x14ac:dyDescent="0.3">
      <c r="A27" s="8">
        <v>2023</v>
      </c>
      <c r="B27" s="35">
        <f t="shared" si="1"/>
        <v>1.02</v>
      </c>
    </row>
    <row r="28" spans="1:4" x14ac:dyDescent="0.3">
      <c r="A28" s="10">
        <v>2024</v>
      </c>
      <c r="B28" s="35">
        <f t="shared" si="1"/>
        <v>1.03</v>
      </c>
    </row>
    <row r="29" spans="1:4" x14ac:dyDescent="0.3">
      <c r="A29" s="34">
        <v>2025</v>
      </c>
      <c r="B29" s="35">
        <f t="shared" si="1"/>
        <v>1</v>
      </c>
    </row>
  </sheetData>
  <mergeCells count="13">
    <mergeCell ref="A20:D20"/>
    <mergeCell ref="A12:D12"/>
    <mergeCell ref="A17:B17"/>
    <mergeCell ref="C15:C16"/>
    <mergeCell ref="D15:D16"/>
    <mergeCell ref="A15:B16"/>
    <mergeCell ref="A1:D1"/>
    <mergeCell ref="F1:M1"/>
    <mergeCell ref="A6:A9"/>
    <mergeCell ref="B6:B9"/>
    <mergeCell ref="C6:C9"/>
    <mergeCell ref="D6:D9"/>
    <mergeCell ref="A3:D3"/>
  </mergeCells>
  <phoneticPr fontId="8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C6B04C-1D4C-4028-9A80-A762F5304E91}">
  <dimension ref="A1:X38"/>
  <sheetViews>
    <sheetView showGridLines="0" tabSelected="1" topLeftCell="A3" zoomScale="117" zoomScaleNormal="70" workbookViewId="0">
      <selection activeCell="I4" sqref="I4"/>
    </sheetView>
  </sheetViews>
  <sheetFormatPr baseColWidth="10" defaultRowHeight="14.4" x14ac:dyDescent="0.3"/>
  <cols>
    <col min="1" max="4" width="16.5546875" customWidth="1"/>
    <col min="5" max="5" width="4.44140625" customWidth="1"/>
    <col min="6" max="6" width="14.6640625" style="12" customWidth="1"/>
    <col min="7" max="7" width="11.88671875" style="12" customWidth="1"/>
    <col min="8" max="8" width="24.5546875" style="12" bestFit="1" customWidth="1"/>
    <col min="9" max="9" width="10.21875" style="12" bestFit="1" customWidth="1"/>
    <col min="10" max="10" width="17.88671875" style="12" bestFit="1" customWidth="1"/>
    <col min="11" max="11" width="11" style="14" bestFit="1" customWidth="1"/>
    <col min="12" max="12" width="12.77734375" style="14" bestFit="1" customWidth="1"/>
    <col min="13" max="13" width="11.5546875" style="14"/>
    <col min="14" max="14" width="4.33203125" customWidth="1"/>
    <col min="15" max="15" width="21.33203125" style="2" bestFit="1" customWidth="1"/>
    <col min="16" max="16" width="26.88671875" style="2" customWidth="1"/>
    <col min="17" max="17" width="20.44140625" style="2" customWidth="1"/>
    <col min="18" max="18" width="14.5546875" customWidth="1"/>
  </cols>
  <sheetData>
    <row r="1" spans="1:24" ht="15" customHeight="1" x14ac:dyDescent="0.3">
      <c r="A1" s="36" t="s">
        <v>16</v>
      </c>
      <c r="B1" s="36"/>
      <c r="C1" s="36"/>
      <c r="D1" s="36"/>
      <c r="F1" s="36" t="s">
        <v>19</v>
      </c>
      <c r="G1" s="36"/>
      <c r="H1" s="36"/>
      <c r="I1" s="36"/>
      <c r="J1" s="36"/>
      <c r="K1" s="36"/>
      <c r="L1" s="36"/>
      <c r="M1" s="36"/>
    </row>
    <row r="2" spans="1:24" ht="24" thickBot="1" x14ac:dyDescent="0.35">
      <c r="A2" s="4" t="s">
        <v>31</v>
      </c>
      <c r="I2" s="13" t="s">
        <v>1</v>
      </c>
      <c r="J2" s="13"/>
      <c r="K2" s="13" t="s">
        <v>21</v>
      </c>
    </row>
    <row r="3" spans="1:24" ht="128.4" customHeight="1" x14ac:dyDescent="0.3">
      <c r="A3" s="41" t="s">
        <v>32</v>
      </c>
      <c r="B3" s="41"/>
      <c r="C3" s="41"/>
      <c r="D3" s="41"/>
      <c r="F3" s="9" t="s">
        <v>15</v>
      </c>
      <c r="G3" s="9" t="s">
        <v>9</v>
      </c>
      <c r="H3" s="18" t="s">
        <v>27</v>
      </c>
      <c r="I3" s="19" t="s">
        <v>10</v>
      </c>
      <c r="J3" s="18" t="s">
        <v>28</v>
      </c>
      <c r="K3" s="15" t="s">
        <v>37</v>
      </c>
      <c r="L3" s="20" t="s">
        <v>22</v>
      </c>
      <c r="M3" s="16" t="s">
        <v>13</v>
      </c>
    </row>
    <row r="4" spans="1:24" ht="23.4" x14ac:dyDescent="0.45">
      <c r="A4" s="5" t="s">
        <v>0</v>
      </c>
      <c r="B4" s="5" t="s">
        <v>1</v>
      </c>
      <c r="C4" s="5" t="s">
        <v>2</v>
      </c>
      <c r="D4" s="5" t="s">
        <v>3</v>
      </c>
      <c r="F4" s="46" t="s">
        <v>38</v>
      </c>
      <c r="G4" s="9">
        <v>2010</v>
      </c>
      <c r="H4" s="45">
        <v>39904</v>
      </c>
      <c r="I4" s="65">
        <v>100.6</v>
      </c>
      <c r="J4" s="73">
        <v>40087</v>
      </c>
      <c r="K4" s="15">
        <v>108.7</v>
      </c>
      <c r="L4" s="44">
        <f>(((K4*1.1276)*1.0564)*1.466)</f>
        <v>189.82218760988798</v>
      </c>
      <c r="M4" s="16" t="s">
        <v>30</v>
      </c>
      <c r="X4" s="1"/>
    </row>
    <row r="5" spans="1:24" x14ac:dyDescent="0.3">
      <c r="A5" s="3" t="s">
        <v>5</v>
      </c>
      <c r="B5" s="3" t="s">
        <v>4</v>
      </c>
      <c r="C5" s="3" t="s">
        <v>7</v>
      </c>
      <c r="D5" s="3" t="s">
        <v>6</v>
      </c>
      <c r="F5" s="46" t="s">
        <v>38</v>
      </c>
      <c r="G5" s="9">
        <v>2011</v>
      </c>
      <c r="H5" s="45">
        <v>40269</v>
      </c>
      <c r="I5" s="65">
        <v>100.6</v>
      </c>
      <c r="J5" s="73">
        <v>40452</v>
      </c>
      <c r="K5" s="15">
        <v>114.4</v>
      </c>
      <c r="L5" s="44">
        <f t="shared" ref="L5:L6" si="0">(((K5*1.1276)*1.0564)*1.466)</f>
        <v>199.77606497305601</v>
      </c>
      <c r="M5" s="16" t="s">
        <v>30</v>
      </c>
      <c r="X5" s="1"/>
    </row>
    <row r="6" spans="1:24" ht="15" thickBot="1" x14ac:dyDescent="0.35">
      <c r="A6" s="62" t="s">
        <v>8</v>
      </c>
      <c r="B6" s="62" t="s">
        <v>33</v>
      </c>
      <c r="C6" s="62" t="s">
        <v>8</v>
      </c>
      <c r="D6" s="62" t="s">
        <v>34</v>
      </c>
      <c r="F6" s="76" t="s">
        <v>39</v>
      </c>
      <c r="G6" s="9">
        <v>2012</v>
      </c>
      <c r="H6" s="45">
        <v>40634</v>
      </c>
      <c r="I6" s="69">
        <v>102.3</v>
      </c>
      <c r="J6" s="75">
        <v>40817</v>
      </c>
      <c r="K6" s="49">
        <v>121.6</v>
      </c>
      <c r="L6" s="44">
        <f t="shared" si="0"/>
        <v>212.34938374758397</v>
      </c>
      <c r="M6" s="16" t="s">
        <v>30</v>
      </c>
      <c r="X6" s="1"/>
    </row>
    <row r="7" spans="1:24" ht="15" thickBot="1" x14ac:dyDescent="0.35">
      <c r="A7" s="62"/>
      <c r="B7" s="62"/>
      <c r="C7" s="62"/>
      <c r="D7" s="62"/>
      <c r="F7" s="48"/>
      <c r="G7" s="43"/>
      <c r="H7" s="52"/>
      <c r="I7" s="70"/>
      <c r="J7" s="52"/>
      <c r="K7" s="66"/>
      <c r="L7" s="53"/>
      <c r="M7" s="54"/>
    </row>
    <row r="8" spans="1:24" ht="45.6" customHeight="1" x14ac:dyDescent="0.3">
      <c r="A8" s="62"/>
      <c r="B8" s="62"/>
      <c r="C8" s="62"/>
      <c r="D8" s="62"/>
      <c r="F8" s="9" t="s">
        <v>15</v>
      </c>
      <c r="G8" s="50" t="s">
        <v>9</v>
      </c>
      <c r="H8" s="18" t="s">
        <v>27</v>
      </c>
      <c r="I8" s="71" t="s">
        <v>10</v>
      </c>
      <c r="J8" s="56" t="s">
        <v>28</v>
      </c>
      <c r="K8" s="15" t="s">
        <v>36</v>
      </c>
      <c r="L8" s="20" t="s">
        <v>22</v>
      </c>
      <c r="M8" s="16" t="s">
        <v>13</v>
      </c>
    </row>
    <row r="9" spans="1:24" x14ac:dyDescent="0.3">
      <c r="A9" s="62"/>
      <c r="B9" s="62"/>
      <c r="C9" s="62"/>
      <c r="D9" s="62"/>
      <c r="F9" s="67" t="s">
        <v>12</v>
      </c>
      <c r="G9" s="9">
        <v>2013</v>
      </c>
      <c r="H9" s="45">
        <v>41000</v>
      </c>
      <c r="I9" s="72">
        <v>104.5</v>
      </c>
      <c r="J9" s="73">
        <v>41183</v>
      </c>
      <c r="K9" s="15">
        <v>111.3</v>
      </c>
      <c r="L9" s="57">
        <f>(K9*1.0564)*1.1466</f>
        <v>134.81415511200001</v>
      </c>
      <c r="M9" s="47" t="s">
        <v>35</v>
      </c>
    </row>
    <row r="10" spans="1:24" x14ac:dyDescent="0.3">
      <c r="F10" s="67" t="s">
        <v>12</v>
      </c>
      <c r="G10" s="9">
        <v>2014</v>
      </c>
      <c r="H10" s="45">
        <v>41365</v>
      </c>
      <c r="I10" s="72">
        <v>107.5</v>
      </c>
      <c r="J10" s="73">
        <v>41548</v>
      </c>
      <c r="K10" s="15">
        <v>109.4</v>
      </c>
      <c r="L10" s="57">
        <f t="shared" ref="L10:L13" si="1">(K10*1.0564)*1.1466</f>
        <v>132.512745456</v>
      </c>
      <c r="M10" s="47" t="s">
        <v>35</v>
      </c>
    </row>
    <row r="11" spans="1:24" x14ac:dyDescent="0.3">
      <c r="F11" s="67" t="s">
        <v>12</v>
      </c>
      <c r="G11" s="9">
        <v>2015</v>
      </c>
      <c r="H11" s="45">
        <v>41730</v>
      </c>
      <c r="I11" s="72">
        <v>107.9</v>
      </c>
      <c r="J11" s="73">
        <v>41913</v>
      </c>
      <c r="K11" s="15">
        <v>108.2</v>
      </c>
      <c r="L11" s="57">
        <f t="shared" si="1"/>
        <v>131.05922356800002</v>
      </c>
      <c r="M11" s="47" t="s">
        <v>35</v>
      </c>
    </row>
    <row r="12" spans="1:24" x14ac:dyDescent="0.3">
      <c r="A12" s="36" t="s">
        <v>29</v>
      </c>
      <c r="B12" s="36"/>
      <c r="C12" s="36"/>
      <c r="D12" s="36"/>
      <c r="F12" s="67" t="s">
        <v>12</v>
      </c>
      <c r="G12" s="9">
        <v>2016</v>
      </c>
      <c r="H12" s="45">
        <v>42095</v>
      </c>
      <c r="I12" s="72">
        <v>107.8</v>
      </c>
      <c r="J12" s="73">
        <v>42278</v>
      </c>
      <c r="K12" s="15">
        <v>105.2</v>
      </c>
      <c r="L12" s="57">
        <f t="shared" si="1"/>
        <v>127.42541884800001</v>
      </c>
      <c r="M12" s="47" t="s">
        <v>35</v>
      </c>
    </row>
    <row r="13" spans="1:24" x14ac:dyDescent="0.3">
      <c r="F13" s="67" t="s">
        <v>12</v>
      </c>
      <c r="G13" s="9">
        <v>2017</v>
      </c>
      <c r="H13" s="45">
        <v>42461</v>
      </c>
      <c r="I13" s="68">
        <v>108</v>
      </c>
      <c r="J13" s="74">
        <v>42644</v>
      </c>
      <c r="K13" s="15">
        <v>105</v>
      </c>
      <c r="L13" s="57">
        <f t="shared" si="1"/>
        <v>127.1831652</v>
      </c>
      <c r="M13" s="47" t="s">
        <v>35</v>
      </c>
    </row>
    <row r="14" spans="1:24" ht="15" thickBot="1" x14ac:dyDescent="0.35">
      <c r="A14" s="2"/>
      <c r="B14" s="2"/>
      <c r="C14" s="6" t="s">
        <v>23</v>
      </c>
      <c r="D14" s="3" t="s">
        <v>24</v>
      </c>
      <c r="F14" s="43"/>
      <c r="G14" s="52"/>
      <c r="H14" s="52"/>
      <c r="I14" s="58"/>
      <c r="J14" s="52"/>
      <c r="K14" s="60"/>
      <c r="L14" s="64"/>
      <c r="M14" s="54"/>
    </row>
    <row r="15" spans="1:24" ht="43.2" x14ac:dyDescent="0.3">
      <c r="A15" s="37" t="s">
        <v>25</v>
      </c>
      <c r="B15" s="37"/>
      <c r="C15" s="39">
        <v>45370</v>
      </c>
      <c r="D15" s="40">
        <v>127.3</v>
      </c>
      <c r="F15" s="50" t="s">
        <v>15</v>
      </c>
      <c r="G15" s="9" t="s">
        <v>9</v>
      </c>
      <c r="H15" s="55" t="s">
        <v>27</v>
      </c>
      <c r="I15" s="42" t="s">
        <v>10</v>
      </c>
      <c r="J15" s="59" t="s">
        <v>28</v>
      </c>
      <c r="K15" s="51" t="s">
        <v>11</v>
      </c>
      <c r="L15" s="44" t="s">
        <v>22</v>
      </c>
      <c r="M15" s="61" t="s">
        <v>13</v>
      </c>
    </row>
    <row r="16" spans="1:24" ht="15" thickBot="1" x14ac:dyDescent="0.35">
      <c r="A16" s="37"/>
      <c r="B16" s="37"/>
      <c r="C16" s="39"/>
      <c r="D16" s="40"/>
      <c r="F16" s="81" t="s">
        <v>12</v>
      </c>
      <c r="G16" s="81">
        <v>2018</v>
      </c>
      <c r="H16" s="77">
        <v>42826</v>
      </c>
      <c r="I16" s="78">
        <v>108.9</v>
      </c>
      <c r="J16" s="79">
        <v>43009</v>
      </c>
      <c r="K16" s="82">
        <v>101.2</v>
      </c>
      <c r="L16" s="80">
        <f>K16*1.1466</f>
        <v>116.03592</v>
      </c>
      <c r="M16" s="47" t="s">
        <v>35</v>
      </c>
    </row>
    <row r="17" spans="1:13" ht="29.4" customHeight="1" x14ac:dyDescent="0.3">
      <c r="A17" s="37" t="s">
        <v>26</v>
      </c>
      <c r="B17" s="37"/>
      <c r="C17" s="29">
        <v>45534</v>
      </c>
      <c r="D17" s="7">
        <v>120.1</v>
      </c>
      <c r="F17" s="21" t="s">
        <v>12</v>
      </c>
      <c r="G17" s="22">
        <v>2019</v>
      </c>
      <c r="H17" s="30">
        <v>43200</v>
      </c>
      <c r="I17" s="23">
        <v>109.4</v>
      </c>
      <c r="J17" s="27">
        <v>43374</v>
      </c>
      <c r="K17" s="24">
        <v>107.7</v>
      </c>
      <c r="L17" s="25">
        <f>K17*1.1466</f>
        <v>123.48882</v>
      </c>
      <c r="M17" s="17" t="s">
        <v>14</v>
      </c>
    </row>
    <row r="18" spans="1:13" x14ac:dyDescent="0.3">
      <c r="F18" s="21" t="s">
        <v>12</v>
      </c>
      <c r="G18" s="22">
        <v>2020</v>
      </c>
      <c r="H18" s="30">
        <v>43565</v>
      </c>
      <c r="I18" s="23">
        <v>111.1</v>
      </c>
      <c r="J18" s="27">
        <v>43739</v>
      </c>
      <c r="K18" s="24">
        <v>105.5</v>
      </c>
      <c r="L18" s="25">
        <f t="shared" ref="L18:L21" si="2">K18*1.1466</f>
        <v>120.9663</v>
      </c>
      <c r="M18" s="17" t="s">
        <v>14</v>
      </c>
    </row>
    <row r="19" spans="1:13" x14ac:dyDescent="0.3">
      <c r="F19" s="21" t="s">
        <v>12</v>
      </c>
      <c r="G19" s="22">
        <v>2021</v>
      </c>
      <c r="H19" s="30">
        <v>43931</v>
      </c>
      <c r="I19" s="23">
        <v>113.9</v>
      </c>
      <c r="J19" s="27">
        <v>44105</v>
      </c>
      <c r="K19" s="24">
        <v>102.4</v>
      </c>
      <c r="L19" s="25">
        <f t="shared" si="2"/>
        <v>117.41184000000001</v>
      </c>
      <c r="M19" s="17" t="s">
        <v>14</v>
      </c>
    </row>
    <row r="20" spans="1:13" x14ac:dyDescent="0.3">
      <c r="A20" s="36" t="s">
        <v>17</v>
      </c>
      <c r="B20" s="36"/>
      <c r="C20" s="38"/>
      <c r="D20" s="38"/>
      <c r="F20" s="21" t="s">
        <v>12</v>
      </c>
      <c r="G20" s="22">
        <v>2022</v>
      </c>
      <c r="H20" s="30">
        <v>44295</v>
      </c>
      <c r="I20" s="23">
        <v>115.1</v>
      </c>
      <c r="J20" s="27">
        <v>44470</v>
      </c>
      <c r="K20" s="24">
        <v>122.6</v>
      </c>
      <c r="L20" s="25">
        <f t="shared" si="2"/>
        <v>140.57316</v>
      </c>
      <c r="M20" s="17" t="s">
        <v>14</v>
      </c>
    </row>
    <row r="21" spans="1:13" x14ac:dyDescent="0.3">
      <c r="A21" s="2"/>
      <c r="B21" s="2"/>
      <c r="F21" s="21" t="s">
        <v>12</v>
      </c>
      <c r="G21" s="22">
        <v>2023</v>
      </c>
      <c r="H21" s="30">
        <v>44659</v>
      </c>
      <c r="I21" s="23">
        <v>115.8</v>
      </c>
      <c r="J21" s="27">
        <v>44835</v>
      </c>
      <c r="K21" s="24">
        <v>154.1</v>
      </c>
      <c r="L21" s="25">
        <f t="shared" si="2"/>
        <v>176.69105999999999</v>
      </c>
      <c r="M21" s="17" t="s">
        <v>14</v>
      </c>
    </row>
    <row r="22" spans="1:13" ht="43.2" x14ac:dyDescent="0.3">
      <c r="A22" s="11" t="s">
        <v>20</v>
      </c>
      <c r="B22" s="11" t="s">
        <v>18</v>
      </c>
      <c r="F22" s="21" t="s">
        <v>12</v>
      </c>
      <c r="G22" s="26">
        <v>2024</v>
      </c>
      <c r="H22" s="30">
        <v>45023</v>
      </c>
      <c r="I22" s="23">
        <v>120.2</v>
      </c>
      <c r="J22" s="27">
        <v>45200</v>
      </c>
      <c r="K22" s="32"/>
      <c r="L22" s="25">
        <v>126.8</v>
      </c>
      <c r="M22" s="17" t="s">
        <v>30</v>
      </c>
    </row>
    <row r="23" spans="1:13" ht="15" thickBot="1" x14ac:dyDescent="0.35">
      <c r="A23" s="10">
        <v>2010</v>
      </c>
      <c r="B23" s="63">
        <f t="shared" ref="B23:B24" si="3">ROUND(0.15+0.7*($D$15/$I4)+0.15*($D$17/$L4),2)</f>
        <v>1.1299999999999999</v>
      </c>
      <c r="F23" s="21" t="s">
        <v>12</v>
      </c>
      <c r="G23" s="26">
        <v>2025</v>
      </c>
      <c r="H23" s="30">
        <v>45370</v>
      </c>
      <c r="I23" s="31">
        <v>127.3</v>
      </c>
      <c r="J23" s="28">
        <v>45566</v>
      </c>
      <c r="K23" s="33"/>
      <c r="L23" s="25">
        <v>120.3</v>
      </c>
      <c r="M23" s="17" t="s">
        <v>30</v>
      </c>
    </row>
    <row r="24" spans="1:13" x14ac:dyDescent="0.3">
      <c r="A24" s="8">
        <v>2011</v>
      </c>
      <c r="B24" s="83">
        <f t="shared" si="3"/>
        <v>1.1299999999999999</v>
      </c>
    </row>
    <row r="25" spans="1:13" x14ac:dyDescent="0.3">
      <c r="A25" s="10">
        <v>2012</v>
      </c>
      <c r="B25" s="63">
        <f>ROUND(0.15+0.7*($D$15/$I6)+0.15*($D$17/$L6),2)</f>
        <v>1.1100000000000001</v>
      </c>
    </row>
    <row r="26" spans="1:13" x14ac:dyDescent="0.3">
      <c r="A26" s="8">
        <v>2013</v>
      </c>
      <c r="B26" s="83">
        <f t="shared" ref="B23:B29" si="4">ROUND(0.15+0.7*($D$15/$I9)+0.15*($D$17/$L9),2)</f>
        <v>1.1399999999999999</v>
      </c>
    </row>
    <row r="27" spans="1:13" x14ac:dyDescent="0.3">
      <c r="A27" s="10">
        <v>2014</v>
      </c>
      <c r="B27" s="85">
        <f t="shared" si="4"/>
        <v>1.1100000000000001</v>
      </c>
    </row>
    <row r="28" spans="1:13" x14ac:dyDescent="0.3">
      <c r="A28" s="84">
        <v>2015</v>
      </c>
      <c r="B28" s="83">
        <f t="shared" si="4"/>
        <v>1.1100000000000001</v>
      </c>
    </row>
    <row r="29" spans="1:13" x14ac:dyDescent="0.3">
      <c r="A29" s="10">
        <v>2016</v>
      </c>
      <c r="B29" s="86">
        <f>ROUND(0.15+0.7*($D$15/$I12)+0.15*($D$17/$L12),2)</f>
        <v>1.1200000000000001</v>
      </c>
    </row>
    <row r="30" spans="1:13" x14ac:dyDescent="0.3">
      <c r="A30" s="8">
        <v>2017</v>
      </c>
      <c r="B30" s="83">
        <f>ROUND(0.15+0.7*($D$15/$I13)+0.15*($D$17/$L13),2)</f>
        <v>1.1200000000000001</v>
      </c>
    </row>
    <row r="31" spans="1:13" x14ac:dyDescent="0.3">
      <c r="A31" s="10">
        <v>2018</v>
      </c>
      <c r="B31" s="63">
        <f>ROUND(0.15+0.7*($D$15/$I16)+0.15*($D$17/$L16),2)</f>
        <v>1.1200000000000001</v>
      </c>
    </row>
    <row r="32" spans="1:13" x14ac:dyDescent="0.3">
      <c r="A32" s="8">
        <v>2019</v>
      </c>
      <c r="B32" s="35">
        <f>ROUND(0.15+0.7*($D$15/$I17)+0.15*($D$17/$L17),2)</f>
        <v>1.1100000000000001</v>
      </c>
    </row>
    <row r="33" spans="1:2" x14ac:dyDescent="0.3">
      <c r="A33" s="10">
        <v>2020</v>
      </c>
      <c r="B33" s="63">
        <f>ROUND(0.15+0.7*($D$15/$I18)+0.15*($D$17/$L18),2)</f>
        <v>1.1000000000000001</v>
      </c>
    </row>
    <row r="34" spans="1:2" x14ac:dyDescent="0.3">
      <c r="A34" s="8">
        <v>2021</v>
      </c>
      <c r="B34" s="35">
        <f>ROUND(0.15+0.7*($D$15/$I19)+0.15*($D$17/$L19),2)</f>
        <v>1.0900000000000001</v>
      </c>
    </row>
    <row r="35" spans="1:2" x14ac:dyDescent="0.3">
      <c r="A35" s="10">
        <v>2022</v>
      </c>
      <c r="B35" s="63">
        <f>ROUND(0.15+0.7*($D$15/$I20)+0.15*($D$17/$L20),2)</f>
        <v>1.05</v>
      </c>
    </row>
    <row r="36" spans="1:2" x14ac:dyDescent="0.3">
      <c r="A36" s="8">
        <v>2023</v>
      </c>
      <c r="B36" s="35">
        <f>ROUND(0.15+0.7*($D$15/$I21)+0.15*($D$17/$L21),2)</f>
        <v>1.02</v>
      </c>
    </row>
    <row r="37" spans="1:2" x14ac:dyDescent="0.3">
      <c r="A37" s="10">
        <v>2024</v>
      </c>
      <c r="B37" s="63">
        <f>ROUND(0.15+0.7*($D$15/$I22)+0.15*($D$17/$L22),2)</f>
        <v>1.03</v>
      </c>
    </row>
    <row r="38" spans="1:2" x14ac:dyDescent="0.3">
      <c r="A38" s="34">
        <v>2025</v>
      </c>
      <c r="B38" s="35">
        <f>ROUND(0.15+0.7*($D$15/$I23)+0.15*($D$17/$L23),2)</f>
        <v>1</v>
      </c>
    </row>
  </sheetData>
  <mergeCells count="13">
    <mergeCell ref="A12:D12"/>
    <mergeCell ref="A15:B16"/>
    <mergeCell ref="C15:C16"/>
    <mergeCell ref="D15:D16"/>
    <mergeCell ref="A17:B17"/>
    <mergeCell ref="A20:D20"/>
    <mergeCell ref="A1:D1"/>
    <mergeCell ref="F1:M1"/>
    <mergeCell ref="A3:D3"/>
    <mergeCell ref="A6:A9"/>
    <mergeCell ref="B6:B9"/>
    <mergeCell ref="C6:C9"/>
    <mergeCell ref="D6:D9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0EBB918D90CD408456D22D1ACB3E6F" ma:contentTypeVersion="0" ma:contentTypeDescription="Crée un document." ma:contentTypeScope="" ma:versionID="763924162c087e1886589fc51bef78aa">
  <xsd:schema xmlns:xsd="http://www.w3.org/2001/XMLSchema" xmlns:xs="http://www.w3.org/2001/XMLSchema" xmlns:p="http://schemas.microsoft.com/office/2006/metadata/properties" xmlns:ns2="947299ca-6449-452e-ab68-0f888173740d" xmlns:ns3="e9b9c1f7-dd2c-4f36-949d-4332ad0362f5" targetNamespace="http://schemas.microsoft.com/office/2006/metadata/properties" ma:root="true" ma:fieldsID="7de77d9efa066b1e997866f4cd15bc1a" ns2:_="" ns3:_="">
    <xsd:import namespace="947299ca-6449-452e-ab68-0f888173740d"/>
    <xsd:import namespace="e9b9c1f7-dd2c-4f36-949d-4332ad0362f5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7299ca-6449-452e-ab68-0f888173740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Conserver l’ID" ma:description="Conserver l’ID lors de l’ajout." ma:hidden="true" ma:internalName="_dlc_DocIdPersistId" ma:readOnly="true">
      <xsd:simpleType>
        <xsd:restriction base="dms:Boolean"/>
      </xsd:simpleType>
    </xsd:element>
    <xsd:element name="SharedWithUsers" ma:index="11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b9c1f7-dd2c-4f36-949d-4332ad0362f5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Colonne Attraper tout de Taxonomie" ma:hidden="true" ma:list="{6aa58dc4-496e-44c4-9736-74794650cc41}" ma:internalName="TaxCatchAll" ma:showField="CatchAllData" ma:web="0dcda79f-d6f0-4602-962c-68376b55d39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9b9c1f7-dd2c-4f36-949d-4332ad0362f5"/>
    <_dlc_DocId xmlns="947299ca-6449-452e-ab68-0f888173740d">1172-414060989-4185</_dlc_DocId>
    <_dlc_DocIdUrl xmlns="947299ca-6449-452e-ab68-0f888173740d">
      <Url>https://ged.iledefrance-mobilites.fr/projet/1172/_layouts/15/DocIdRedir.aspx?ID=1172-414060989-4185</Url>
      <Description>1172-414060989-4185</Description>
    </_dlc_DocIdUrl>
  </documentManagement>
</p:properties>
</file>

<file path=customXml/itemProps1.xml><?xml version="1.0" encoding="utf-8"?>
<ds:datastoreItem xmlns:ds="http://schemas.openxmlformats.org/officeDocument/2006/customXml" ds:itemID="{C49EBAD4-702F-49BC-8CD1-BE96D1152AE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72155B6-67C0-40C3-92FE-8568A2D9D67B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C57D1335-07DA-448D-8FAD-32C750B2DC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7299ca-6449-452e-ab68-0f888173740d"/>
    <ds:schemaRef ds:uri="e9b9c1f7-dd2c-4f36-949d-4332ad0362f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3ECAC32E-C739-47EF-89C1-153BD275319C}">
  <ds:schemaRefs>
    <ds:schemaRef ds:uri="http://schemas.openxmlformats.org/package/2006/metadata/core-properties"/>
    <ds:schemaRef ds:uri="http://schemas.microsoft.com/office/2006/metadata/properties"/>
    <ds:schemaRef ds:uri="e9b9c1f7-dd2c-4f36-949d-4332ad0362f5"/>
    <ds:schemaRef ds:uri="947299ca-6449-452e-ab68-0f888173740d"/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infopath/2007/PartnerControls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Calcul coef actualisation 2025</vt:lpstr>
      <vt:lpstr>Calcul coef actualisation Av 20</vt:lpstr>
    </vt:vector>
  </TitlesOfParts>
  <Company>ILE DE FRANCE MOBILITES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Sandrine SALAUN</dc:creator>
  <cp:lastModifiedBy>Sarah THEOLOGIEN</cp:lastModifiedBy>
  <dcterms:created xsi:type="dcterms:W3CDTF">2024-01-09T14:33:58Z</dcterms:created>
  <dcterms:modified xsi:type="dcterms:W3CDTF">2025-08-05T10:06:41Z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52c58dd-e63b-40f1-b1c5-7af95e47d410_Enabled">
    <vt:lpwstr>true</vt:lpwstr>
  </property>
  <property fmtid="{D5CDD505-2E9C-101B-9397-08002B2CF9AE}" pid="3" name="MSIP_Label_c52c58dd-e63b-40f1-b1c5-7af95e47d410_SetDate">
    <vt:lpwstr>2024-01-09T14:34:27Z</vt:lpwstr>
  </property>
  <property fmtid="{D5CDD505-2E9C-101B-9397-08002B2CF9AE}" pid="4" name="MSIP_Label_c52c58dd-e63b-40f1-b1c5-7af95e47d410_Method">
    <vt:lpwstr>Standard</vt:lpwstr>
  </property>
  <property fmtid="{D5CDD505-2E9C-101B-9397-08002B2CF9AE}" pid="5" name="MSIP_Label_c52c58dd-e63b-40f1-b1c5-7af95e47d410_Name">
    <vt:lpwstr>C1 - Standard</vt:lpwstr>
  </property>
  <property fmtid="{D5CDD505-2E9C-101B-9397-08002B2CF9AE}" pid="6" name="MSIP_Label_c52c58dd-e63b-40f1-b1c5-7af95e47d410_SiteId">
    <vt:lpwstr>7dce31e1-0e64-442b-9c26-4c8cc8af1fb1</vt:lpwstr>
  </property>
  <property fmtid="{D5CDD505-2E9C-101B-9397-08002B2CF9AE}" pid="7" name="MSIP_Label_c52c58dd-e63b-40f1-b1c5-7af95e47d410_ActionId">
    <vt:lpwstr>66a74841-205b-420b-a7f3-f930e009222a</vt:lpwstr>
  </property>
  <property fmtid="{D5CDD505-2E9C-101B-9397-08002B2CF9AE}" pid="8" name="MSIP_Label_c52c58dd-e63b-40f1-b1c5-7af95e47d410_ContentBits">
    <vt:lpwstr>0</vt:lpwstr>
  </property>
  <property fmtid="{D5CDD505-2E9C-101B-9397-08002B2CF9AE}" pid="9" name="ContentTypeId">
    <vt:lpwstr>0x0101000D0EBB918D90CD408456D22D1ACB3E6F</vt:lpwstr>
  </property>
  <property fmtid="{D5CDD505-2E9C-101B-9397-08002B2CF9AE}" pid="10" name="_dlc_DocIdItemGuid">
    <vt:lpwstr>7133305c-396f-4283-a8de-8548fe479f7d</vt:lpwstr>
  </property>
</Properties>
</file>