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ged.iledefrance-mobilites.fr/projet/1172/01_RESSOURCES/A1_SDPR/08_MISE_EN_OEUVRE SDPR/01_ANIMATION_SDPR/site internet/site_internet_MOA/Outils MES exploitation/"/>
    </mc:Choice>
  </mc:AlternateContent>
  <xr:revisionPtr revIDLastSave="0" documentId="8_{B4933ECF-A9AE-4715-B0F4-239658B51936}" xr6:coauthVersionLast="47" xr6:coauthVersionMax="47" xr10:uidLastSave="{00000000-0000-0000-0000-000000000000}"/>
  <bookViews>
    <workbookView xWindow="22932" yWindow="-108" windowWidth="19416" windowHeight="10416" activeTab="1" xr2:uid="{7C10BB51-0F6A-47AF-83BC-A1350F2A0C46}"/>
  </bookViews>
  <sheets>
    <sheet name="Mode d'emploi" sheetId="2" r:id="rId1"/>
    <sheet name="EntréeSorties 202X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9" i="1" l="1"/>
  <c r="X9" i="1"/>
  <c r="Y9" i="1"/>
  <c r="Z9" i="1"/>
  <c r="AA9" i="1"/>
  <c r="AB9" i="1"/>
  <c r="U4" i="1"/>
  <c r="V4" i="1"/>
  <c r="W4" i="1"/>
  <c r="X4" i="1"/>
  <c r="Y4" i="1"/>
  <c r="Z4" i="1"/>
  <c r="AA4" i="1"/>
  <c r="AB4" i="1"/>
  <c r="AB3" i="1"/>
  <c r="AC3" i="1"/>
  <c r="AC4" i="1"/>
  <c r="AB5" i="1"/>
  <c r="AC5" i="1"/>
  <c r="AB6" i="1"/>
  <c r="AC6" i="1"/>
  <c r="AB7" i="1"/>
  <c r="AC7" i="1"/>
  <c r="AB8" i="1"/>
  <c r="AC8" i="1"/>
  <c r="AC9" i="1"/>
  <c r="AB10" i="1"/>
  <c r="AC10" i="1"/>
  <c r="AB11" i="1"/>
  <c r="AC11" i="1"/>
  <c r="AB12" i="1"/>
  <c r="AC12" i="1"/>
  <c r="AB13" i="1"/>
  <c r="AC13" i="1"/>
  <c r="AB14" i="1"/>
  <c r="AC14" i="1"/>
  <c r="AB15" i="1"/>
  <c r="AC15" i="1"/>
  <c r="AB16" i="1"/>
  <c r="AC16" i="1"/>
  <c r="AB17" i="1"/>
  <c r="AC17" i="1"/>
  <c r="AC2" i="1"/>
  <c r="AB2" i="1"/>
  <c r="AA13" i="1"/>
  <c r="Z13" i="1"/>
  <c r="Y13" i="1"/>
  <c r="X13" i="1"/>
  <c r="W13" i="1"/>
  <c r="V13" i="1"/>
  <c r="U13" i="1"/>
  <c r="T13" i="1"/>
  <c r="S13" i="1"/>
  <c r="R13" i="1"/>
  <c r="AA6" i="1"/>
  <c r="Z6" i="1"/>
  <c r="Y6" i="1"/>
  <c r="X6" i="1"/>
  <c r="W6" i="1"/>
  <c r="V6" i="1"/>
  <c r="U6" i="1"/>
  <c r="T6" i="1"/>
  <c r="S6" i="1"/>
  <c r="R6" i="1"/>
  <c r="AA5" i="1"/>
  <c r="Z5" i="1"/>
  <c r="Y5" i="1"/>
  <c r="X5" i="1"/>
  <c r="W5" i="1"/>
  <c r="V5" i="1"/>
  <c r="U5" i="1"/>
  <c r="T5" i="1"/>
  <c r="S5" i="1"/>
  <c r="R5" i="1"/>
  <c r="AA2" i="1"/>
  <c r="Z2" i="1"/>
  <c r="Y2" i="1"/>
  <c r="X2" i="1"/>
  <c r="W2" i="1"/>
  <c r="V2" i="1"/>
  <c r="U2" i="1"/>
  <c r="T2" i="1"/>
  <c r="S2" i="1"/>
  <c r="R2" i="1"/>
  <c r="AD22" i="1"/>
  <c r="AD21" i="1"/>
  <c r="S17" i="1"/>
  <c r="S16" i="1"/>
  <c r="S15" i="1"/>
  <c r="S14" i="1"/>
  <c r="S12" i="1"/>
  <c r="S11" i="1"/>
  <c r="S10" i="1"/>
  <c r="S9" i="1"/>
  <c r="S8" i="1"/>
  <c r="S7" i="1"/>
  <c r="S4" i="1"/>
  <c r="S3" i="1"/>
  <c r="T3" i="1"/>
  <c r="U8" i="1"/>
  <c r="U7" i="1"/>
  <c r="U3" i="1"/>
  <c r="T7" i="1"/>
  <c r="T17" i="1"/>
  <c r="T15" i="1"/>
  <c r="T16" i="1"/>
  <c r="T8" i="1"/>
  <c r="T4" i="1"/>
  <c r="B19" i="1"/>
  <c r="C19" i="1"/>
  <c r="D19" i="1"/>
  <c r="E19" i="1"/>
  <c r="F19" i="1"/>
  <c r="G19" i="1"/>
  <c r="H19" i="1"/>
  <c r="I19" i="1"/>
  <c r="J19" i="1"/>
  <c r="K19" i="1"/>
  <c r="L19" i="1"/>
  <c r="M19" i="1"/>
  <c r="R17" i="1"/>
  <c r="R16" i="1"/>
  <c r="R15" i="1"/>
  <c r="R14" i="1"/>
  <c r="R12" i="1"/>
  <c r="R11" i="1"/>
  <c r="R10" i="1"/>
  <c r="R9" i="1"/>
  <c r="R8" i="1"/>
  <c r="R7" i="1"/>
  <c r="R4" i="1"/>
  <c r="R3" i="1"/>
  <c r="AA17" i="1"/>
  <c r="Z17" i="1"/>
  <c r="Y17" i="1"/>
  <c r="X17" i="1"/>
  <c r="W17" i="1"/>
  <c r="V17" i="1"/>
  <c r="U17" i="1"/>
  <c r="AA16" i="1"/>
  <c r="Z16" i="1"/>
  <c r="Y16" i="1"/>
  <c r="X16" i="1"/>
  <c r="W16" i="1"/>
  <c r="V16" i="1"/>
  <c r="U16" i="1"/>
  <c r="AA15" i="1"/>
  <c r="Z15" i="1"/>
  <c r="Y15" i="1"/>
  <c r="X15" i="1"/>
  <c r="W15" i="1"/>
  <c r="V15" i="1"/>
  <c r="U15" i="1"/>
  <c r="AA14" i="1"/>
  <c r="Z14" i="1"/>
  <c r="Y14" i="1"/>
  <c r="X14" i="1"/>
  <c r="W14" i="1"/>
  <c r="V14" i="1"/>
  <c r="U14" i="1"/>
  <c r="T14" i="1"/>
  <c r="AA12" i="1"/>
  <c r="Z12" i="1"/>
  <c r="Y12" i="1"/>
  <c r="X12" i="1"/>
  <c r="W12" i="1"/>
  <c r="V12" i="1"/>
  <c r="U12" i="1"/>
  <c r="T12" i="1"/>
  <c r="AA11" i="1"/>
  <c r="Z11" i="1"/>
  <c r="Y11" i="1"/>
  <c r="X11" i="1"/>
  <c r="W11" i="1"/>
  <c r="V11" i="1"/>
  <c r="U11" i="1"/>
  <c r="T11" i="1"/>
  <c r="AA10" i="1"/>
  <c r="Z10" i="1"/>
  <c r="Y10" i="1"/>
  <c r="X10" i="1"/>
  <c r="W10" i="1"/>
  <c r="V10" i="1"/>
  <c r="U10" i="1"/>
  <c r="T10" i="1"/>
  <c r="V9" i="1"/>
  <c r="U9" i="1"/>
  <c r="T9" i="1"/>
  <c r="AA8" i="1"/>
  <c r="Z8" i="1"/>
  <c r="Y8" i="1"/>
  <c r="X8" i="1"/>
  <c r="W8" i="1"/>
  <c r="V8" i="1"/>
  <c r="AA7" i="1"/>
  <c r="Z7" i="1"/>
  <c r="Y7" i="1"/>
  <c r="X7" i="1"/>
  <c r="W7" i="1"/>
  <c r="V7" i="1"/>
  <c r="V3" i="1"/>
  <c r="W25" i="1" s="1"/>
  <c r="W27" i="1" s="1"/>
  <c r="W3" i="1"/>
  <c r="X3" i="1"/>
  <c r="Y25" i="1" s="1"/>
  <c r="Y27" i="1" s="1"/>
  <c r="Y3" i="1"/>
  <c r="Z3" i="1"/>
  <c r="AA3" i="1"/>
  <c r="V25" i="1" l="1"/>
  <c r="V27" i="1" s="1"/>
  <c r="S25" i="1"/>
  <c r="S27" i="1" s="1"/>
  <c r="U25" i="1"/>
  <c r="U27" i="1" s="1"/>
  <c r="AB25" i="1"/>
  <c r="AB27" i="1" s="1"/>
  <c r="AC25" i="1"/>
  <c r="AC27" i="1" s="1"/>
  <c r="X25" i="1"/>
  <c r="X27" i="1" s="1"/>
  <c r="AA25" i="1"/>
  <c r="AA27" i="1" s="1"/>
  <c r="Z25" i="1"/>
  <c r="Z27" i="1" s="1"/>
  <c r="T25" i="1"/>
  <c r="T27" i="1" s="1"/>
  <c r="R25" i="1"/>
  <c r="N19" i="1"/>
  <c r="AD25" i="1" l="1"/>
  <c r="R27" i="1"/>
  <c r="AD27" i="1" s="1"/>
  <c r="AD29" i="1" s="1"/>
  <c r="N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tc={6AD562D1-DCEC-4E14-AC79-B97357EA5F41}</author>
    <author>tc={9CA03655-6838-4D49-A0E9-2A8B103BAB84}</author>
    <author>tc={01EBCE61-DA55-496E-8C7D-5219D5A91F82}</author>
    <author>tc={6BF66E2F-C47A-4D50-9B8A-A4B90DFF29FC}</author>
  </authors>
  <commentList>
    <comment ref="A19" authorId="0" shapeId="0" xr:uid="{6AD562D1-DCEC-4E14-AC79-B97357EA5F41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Données brutes du tableur supra</t>
      </text>
    </comment>
    <comment ref="Q21" authorId="1" shapeId="0" xr:uid="{9CA03655-6838-4D49-A0E9-2A8B103BAB84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Nombre maximum d'abonnement gratuit par mois = capacité du Parking Relais, voir inférieur  selon les termes de la convention Île-de-France Mobilités / MOA</t>
      </text>
    </comment>
    <comment ref="AC22" authorId="2" shapeId="0" xr:uid="{01EBCE61-DA55-496E-8C7D-5219D5A91F82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Montant maximum théorique de la subvention S3 "compensation de recettes"</t>
      </text>
    </comment>
    <comment ref="Q25" authorId="3" shapeId="0" xr:uid="{6BF66E2F-C47A-4D50-9B8A-A4B90DFF29FC}">
      <text>
        <t xml:space="preserve"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Somme des abonnements validés selon les règles Île-de-France Mobilités </t>
      </text>
    </comment>
  </commentList>
</comments>
</file>

<file path=xl/sharedStrings.xml><?xml version="1.0" encoding="utf-8"?>
<sst xmlns="http://schemas.openxmlformats.org/spreadsheetml/2006/main" count="125" uniqueCount="49">
  <si>
    <t xml:space="preserve">janvier </t>
  </si>
  <si>
    <t>février</t>
  </si>
  <si>
    <t xml:space="preserve">mars 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</si>
  <si>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</si>
  <si>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</si>
  <si>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</si>
  <si>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</si>
  <si>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</si>
  <si>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</si>
  <si>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</si>
  <si>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</si>
  <si>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</si>
  <si>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janvier</t>
  </si>
  <si>
    <t>mars</t>
  </si>
  <si>
    <t>/</t>
  </si>
  <si>
    <t>Légende</t>
  </si>
  <si>
    <t>ab</t>
  </si>
  <si>
    <t>so</t>
  </si>
  <si>
    <t>ID abonné</t>
  </si>
  <si>
    <t>Conclusion</t>
  </si>
  <si>
    <t>résiliation mai</t>
  </si>
  <si>
    <t>résiliation octobre</t>
  </si>
  <si>
    <t>résiliation décembre</t>
  </si>
  <si>
    <t>non</t>
  </si>
  <si>
    <t>résiliation mars</t>
  </si>
  <si>
    <t>1er contact janvier</t>
  </si>
  <si>
    <t>1er contact décembre</t>
  </si>
  <si>
    <t>2e contact octobre</t>
  </si>
  <si>
    <t>1er contact septembre</t>
  </si>
  <si>
    <t>Commentaires</t>
  </si>
  <si>
    <t>Total e/s</t>
  </si>
  <si>
    <t>abonnement payant</t>
  </si>
  <si>
    <t>carte bloquée (résiliation effective)</t>
  </si>
  <si>
    <t>abonnement inactif</t>
  </si>
  <si>
    <t>aucun passage</t>
  </si>
  <si>
    <t>nb passage sous la norme</t>
  </si>
  <si>
    <t>non respect nb passages</t>
  </si>
  <si>
    <t>Les tableaux de l'onglet suivant sont destinés à harmoniser la vérification des entrées et sorties de chaque abonné du Parking Relais.</t>
  </si>
  <si>
    <t>Le tableau de gauche est destiné à permettre le suivi de la fréquentation des abonnés. Le premier manquement au nombre de passages donne lieu à un avertissement, le deuxième à un second avertissement et le troisième à la résiliation effective de l'abonnement. Cette résiliation peut se traduire par la suscription à un abonnement payant ou par le blocage effectif de la carte jusqu'à la fin de l'année en cours.</t>
  </si>
  <si>
    <t>Nb ab réels bruts</t>
  </si>
  <si>
    <t>Nb ab max</t>
  </si>
  <si>
    <t>Données de cadrage convention Île-de-France Mobilités/MOA</t>
  </si>
  <si>
    <t>Calcul de la régularisation S3 2023 TTC</t>
  </si>
  <si>
    <t>S3 solde 2023 TTC</t>
  </si>
  <si>
    <t>S3 payés max TTC</t>
  </si>
  <si>
    <t>Tarif pratiqué TTC</t>
  </si>
  <si>
    <t>S3 avance 2023 (reporter le montant perçu de la part d'Île-de-France Mobilités)</t>
  </si>
  <si>
    <t>S3 réel 2023 mensuel</t>
  </si>
  <si>
    <t>Nb ab réel S3 mensuel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</si>
</sst>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34998626667073579"/>
        <bgColor theme="8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 diagonalUp="1">
      <left/>
      <right style="double">
        <color indexed="64"/>
      </right>
      <top/>
      <bottom/>
      <diagonal style="double">
        <color indexed="64"/>
      </diagonal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1" fillId="3" borderId="1" xfId="0" applyFont="1" applyFill="1" applyBorder="1"/>
    <xf numFmtId="0" fontId="1" fillId="4" borderId="2" xfId="0" applyFont="1" applyFill="1" applyBorder="1"/>
    <xf numFmtId="0" fontId="0" fillId="5" borderId="2" xfId="0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6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0" fillId="5" borderId="12" xfId="0" applyFill="1" applyBorder="1"/>
    <xf numFmtId="0" fontId="0" fillId="5" borderId="13" xfId="0" applyFill="1" applyBorder="1"/>
    <xf numFmtId="0" fontId="2" fillId="6" borderId="14" xfId="0" applyFont="1" applyFill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4" fillId="2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10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0" borderId="0" xfId="0" applyAlignment="1">
      <alignment horizontal="left" wrapText="1"/>
    </xf>
    <xf numFmtId="0" fontId="0" fillId="12" borderId="0" xfId="0" applyFill="1" applyAlignment="1">
      <alignment horizontal="center"/>
    </xf>
    <xf numFmtId="0" fontId="2" fillId="0" borderId="17" xfId="0" applyFont="1" applyBorder="1"/>
    <xf numFmtId="0" fontId="2" fillId="13" borderId="19" xfId="0" applyFont="1" applyFill="1" applyBorder="1"/>
    <xf numFmtId="164" fontId="2" fillId="13" borderId="20" xfId="0" applyNumberFormat="1" applyFont="1" applyFill="1" applyBorder="1" applyAlignment="1">
      <alignment horizontal="center"/>
    </xf>
    <xf numFmtId="0" fontId="2" fillId="0" borderId="19" xfId="0" applyFont="1" applyBorder="1"/>
    <xf numFmtId="164" fontId="2" fillId="0" borderId="20" xfId="0" applyNumberFormat="1" applyFont="1" applyBorder="1" applyAlignment="1">
      <alignment horizontal="center"/>
    </xf>
    <xf numFmtId="0" fontId="2" fillId="15" borderId="21" xfId="0" applyFont="1" applyFill="1" applyBorder="1"/>
    <xf numFmtId="0" fontId="2" fillId="15" borderId="22" xfId="0" applyFont="1" applyFill="1" applyBorder="1"/>
    <xf numFmtId="0" fontId="0" fillId="15" borderId="24" xfId="0" applyFill="1" applyBorder="1"/>
    <xf numFmtId="0" fontId="0" fillId="15" borderId="25" xfId="0" applyFill="1" applyBorder="1" applyAlignment="1">
      <alignment horizontal="center"/>
    </xf>
    <xf numFmtId="0" fontId="2" fillId="15" borderId="25" xfId="0" applyFont="1" applyFill="1" applyBorder="1"/>
    <xf numFmtId="44" fontId="2" fillId="15" borderId="26" xfId="0" applyNumberFormat="1" applyFont="1" applyFill="1" applyBorder="1" applyAlignment="1">
      <alignment horizontal="center"/>
    </xf>
    <xf numFmtId="0" fontId="2" fillId="15" borderId="23" xfId="0" applyFont="1" applyFill="1" applyBorder="1" applyAlignment="1">
      <alignment horizontal="center"/>
    </xf>
    <xf numFmtId="0" fontId="0" fillId="15" borderId="25" xfId="0" applyFill="1" applyBorder="1"/>
    <xf numFmtId="0" fontId="0" fillId="0" borderId="18" xfId="0" applyBorder="1" applyAlignment="1">
      <alignment horizontal="center"/>
    </xf>
    <xf numFmtId="0" fontId="2" fillId="0" borderId="27" xfId="0" applyFont="1" applyBorder="1" applyAlignment="1">
      <alignment horizontal="center"/>
    </xf>
    <xf numFmtId="44" fontId="2" fillId="0" borderId="0" xfId="1" applyFont="1" applyFill="1" applyBorder="1"/>
    <xf numFmtId="0" fontId="2" fillId="0" borderId="28" xfId="0" applyFont="1" applyBorder="1" applyAlignment="1">
      <alignment horizontal="center"/>
    </xf>
    <xf numFmtId="164" fontId="0" fillId="13" borderId="0" xfId="0" applyNumberFormat="1" applyFill="1" applyAlignment="1">
      <alignment horizontal="center"/>
    </xf>
    <xf numFmtId="0" fontId="0" fillId="14" borderId="30" xfId="0" applyFill="1" applyBorder="1" applyAlignment="1">
      <alignment horizontal="center"/>
    </xf>
    <xf numFmtId="164" fontId="2" fillId="14" borderId="31" xfId="0" applyNumberFormat="1" applyFont="1" applyFill="1" applyBorder="1" applyAlignment="1">
      <alignment horizontal="center"/>
    </xf>
    <xf numFmtId="0" fontId="2" fillId="14" borderId="29" xfId="0" applyFont="1" applyFill="1" applyBorder="1" applyAlignment="1">
      <alignment horizontal="left"/>
    </xf>
    <xf numFmtId="0" fontId="2" fillId="15" borderId="25" xfId="0" applyFont="1" applyFill="1" applyBorder="1" applyAlignment="1">
      <alignment horizontal="right"/>
    </xf>
    <xf numFmtId="0" fontId="0" fillId="0" borderId="0" xfId="0" applyAlignment="1">
      <alignment horizontal="left" vertical="top" wrapText="1"/>
    </xf>
  </cellXfs>
  <cellStyles count="2">
    <cellStyle name="Monétaire" xfId="1" builtinId="4"/>
    <cellStyle name="Normal" xfId="0" builtinId="0"/>
  </cellStyles>
  <dxfs count="7"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openxmlformats.org/officeDocument/2006/relationships/customXml" Target="../customXml/item4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sia MONTANEZ" id="{EBD0A5F7-B538-47B4-B1AB-1D018C0BDFB5}" userId="S::marsia.montanez@iledefrance-mobilites.fr::41a42dce-5314-4d20-a1fe-42d2148bfbb3" providerId="AD"/>
  <person displayName="Armelle QUILLIEN" id="{1687F601-F7D2-4B9C-BCB4-D7AE4ACF1891}" userId="S::armelle.quillien@iledefrance-mobilites.fr::2d1306e6-8518-41dc-b864-f81bf66d4507" providerId="AD"/>
</personList>
</file>

<file path=xl/theme/theme1.xml><?xml version="1.0" encoding="utf-8"?>
<a:theme xmlns:a="http://schemas.openxmlformats.org/drawingml/2006/main" name="Thèm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9" dT="2024-08-28T12:00:25.96" personId="{1687F601-F7D2-4B9C-BCB4-D7AE4ACF1891}" id="{6AD562D1-DCEC-4E14-AC79-B97357EA5F41}">
    <text>Données brutes du tableur supra</text>
  </threadedComment>
  <threadedComment ref="Q21" dT="2024-02-26T15:58:28.16" personId="{1687F601-F7D2-4B9C-BCB4-D7AE4ACF1891}" id="{9CA03655-6838-4D49-A0E9-2A8B103BAB84}">
    <text>Nombre maximum d'abonnement gratuit par mois = capacité du Parking Relais, voir inférieur  selon les termes de la convention Île-de-France Mobilités / MOA</text>
  </threadedComment>
  <threadedComment ref="AC22" dT="2024-02-26T16:10:11.63" personId="{EBD0A5F7-B538-47B4-B1AB-1D018C0BDFB5}" id="{01EBCE61-DA55-496E-8C7D-5219D5A91F82}">
    <text>Montant maximum théorique de la subvention S3 "compensation de recettes"</text>
  </threadedComment>
  <threadedComment ref="Q25" dT="2024-08-28T12:01:59.28" personId="{1687F601-F7D2-4B9C-BCB4-D7AE4ACF1891}" id="{6BF66E2F-C47A-4D50-9B8A-A4B90DFF29FC}">
    <text xml:space="preserve">Somme des abonnements validés selon les règles Île-de-France Mobilités 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00C4D-3A68-4927-9B5F-7BE464E73349}">
  <dimension ref="B2:H19"/>
  <sheetViews>
    <sheetView workbookViewId="0">
      <selection activeCell="B2" sqref="B2:H2"/>
    </sheetView>
  </sheetViews>
  <sheetFormatPr baseColWidth="10" defaultRowHeight="14.4" x14ac:dyDescent="0.3"/>
  <cols>
    <col min="2" max="2" width="9.6640625" style="6" customWidth="1"/>
    <col min="3" max="3" width="24.6640625" customWidth="1"/>
  </cols>
  <sheetData>
    <row r="2" spans="2:8" ht="30" customHeight="1" x14ac:dyDescent="0.3">
      <c r="B2" s="53" t="s">
        <v>37</v>
      </c>
      <c r="C2" s="53"/>
      <c r="D2" s="53"/>
      <c r="E2" s="53"/>
      <c r="F2" s="53"/>
      <c r="G2" s="53"/>
      <c r="H2" s="53"/>
    </row>
    <row r="3" spans="2:8" x14ac:dyDescent="0.3">
      <c r="B3" s="29"/>
      <c r="C3" s="29"/>
      <c r="D3" s="29"/>
      <c r="E3" s="29"/>
      <c r="F3" s="29"/>
      <c r="G3" s="29"/>
      <c r="H3" s="29"/>
    </row>
    <row r="4" spans="2:8" ht="75" customHeight="1" x14ac:dyDescent="0.3">
      <c r="B4" s="53" t="s">
        <v>38</v>
      </c>
      <c r="C4" s="53"/>
      <c r="D4" s="53"/>
      <c r="E4" s="53"/>
      <c r="F4" s="53"/>
      <c r="G4" s="53"/>
      <c r="H4" s="53"/>
    </row>
    <row r="7" spans="2:8" x14ac:dyDescent="0.3">
      <c r="B7" s="5" t="s">
        <v>15</v>
      </c>
    </row>
    <row r="9" spans="2:8" x14ac:dyDescent="0.3">
      <c r="B9" s="25" t="s">
        <v>17</v>
      </c>
      <c r="C9" t="s">
        <v>33</v>
      </c>
    </row>
    <row r="11" spans="2:8" x14ac:dyDescent="0.3">
      <c r="B11" s="26" t="s">
        <v>14</v>
      </c>
      <c r="C11" t="s">
        <v>32</v>
      </c>
    </row>
    <row r="13" spans="2:8" x14ac:dyDescent="0.3">
      <c r="B13" s="25" t="s">
        <v>16</v>
      </c>
      <c r="C13" t="s">
        <v>31</v>
      </c>
    </row>
    <row r="15" spans="2:8" x14ac:dyDescent="0.3">
      <c r="B15" s="24">
        <v>0</v>
      </c>
      <c r="C15" t="s">
        <v>34</v>
      </c>
    </row>
    <row r="17" spans="2:3" x14ac:dyDescent="0.3">
      <c r="B17" s="27"/>
      <c r="C17" t="s">
        <v>35</v>
      </c>
    </row>
    <row r="19" spans="2:3" x14ac:dyDescent="0.3">
      <c r="B19" s="28" t="s">
        <v>23</v>
      </c>
      <c r="C19" t="s">
        <v>36</v>
      </c>
    </row>
  </sheetData>
  <mergeCells count="2">
    <mergeCell ref="B2:H2"/>
    <mergeCell ref="B4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87897-9120-42A9-9B8A-A580D05C1E08}">
  <dimension ref="A1:AD30"/>
  <sheetViews>
    <sheetView tabSelected="1" topLeftCell="P1" workbookViewId="0">
      <selection activeCell="X15" sqref="X15"/>
    </sheetView>
  </sheetViews>
  <sheetFormatPr baseColWidth="10" defaultRowHeight="14.4" x14ac:dyDescent="0.3"/>
  <cols>
    <col min="1" max="1" width="15.109375" bestFit="1" customWidth="1"/>
    <col min="2" max="14" width="12.6640625" customWidth="1"/>
    <col min="15" max="15" width="21.6640625" customWidth="1"/>
    <col min="16" max="16" width="6.6640625" customWidth="1"/>
    <col min="17" max="17" width="23.44140625" customWidth="1"/>
    <col min="18" max="29" width="9.6640625" customWidth="1"/>
    <col min="30" max="30" width="21.6640625" customWidth="1"/>
  </cols>
  <sheetData>
    <row r="1" spans="1:30" ht="15" customHeight="1" x14ac:dyDescent="0.3">
      <c r="A1" s="13" t="s">
        <v>18</v>
      </c>
      <c r="B1" s="10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10</v>
      </c>
      <c r="M1" s="19" t="s">
        <v>11</v>
      </c>
      <c r="N1" s="16" t="s">
        <v>30</v>
      </c>
      <c r="O1" s="7" t="s">
        <v>29</v>
      </c>
      <c r="Q1" s="2" t="s">
        <v>18</v>
      </c>
      <c r="R1" s="2" t="s">
        <v>12</v>
      </c>
      <c r="S1" s="2" t="s">
        <v>1</v>
      </c>
      <c r="T1" s="2" t="s">
        <v>13</v>
      </c>
      <c r="U1" s="2" t="s">
        <v>3</v>
      </c>
      <c r="V1" s="2" t="s">
        <v>4</v>
      </c>
      <c r="W1" s="3" t="s">
        <v>5</v>
      </c>
      <c r="X1" s="3" t="s">
        <v>6</v>
      </c>
      <c r="Y1" s="3" t="s">
        <v>7</v>
      </c>
      <c r="Z1" s="3" t="s">
        <v>8</v>
      </c>
      <c r="AA1" s="3" t="s">
        <v>9</v>
      </c>
      <c r="AB1" s="3" t="s">
        <v>10</v>
      </c>
      <c r="AC1" s="3" t="s">
        <v>11</v>
      </c>
      <c r="AD1" s="3" t="s">
        <v>19</v>
      </c>
    </row>
    <row r="2" spans="1:30" ht="15" customHeight="1" x14ac:dyDescent="0.3">
      <c r="A2" s="14">
        <v>8000</v>
      </c>
      <c r="B2" s="20" t="s">
        <v>17</v>
      </c>
      <c r="C2" s="8" t="s">
        <v>17</v>
      </c>
      <c r="D2" s="8" t="s">
        <v>17</v>
      </c>
      <c r="E2" s="8" t="s">
        <v>17</v>
      </c>
      <c r="F2" s="8" t="s">
        <v>17</v>
      </c>
      <c r="G2" s="8" t="s">
        <v>17</v>
      </c>
      <c r="H2" s="8" t="s">
        <v>17</v>
      </c>
      <c r="I2" s="8">
        <v>1</v>
      </c>
      <c r="J2" s="8">
        <v>1</v>
      </c>
      <c r="K2" s="8" t="s">
        <v>14</v>
      </c>
      <c r="L2" s="8" t="s">
        <v>14</v>
      </c>
      <c r="M2" s="21" t="s">
        <v>14</v>
      </c>
      <c r="N2" s="17">
        <f>SUM(B2:M2)</f>
        <v>2</v>
      </c>
      <c r="O2" s="1"/>
      <c r="Q2" s="4">
        <f t="shared" ref="Q2:Q17" si="0">A2</f>
        <v>8000</v>
      </c>
      <c r="R2" s="8" t="str">
        <f>IF(SUM(B2)&gt;=9,"ok","non")</f>
        <v>non</v>
      </c>
      <c r="S2" s="8" t="str">
        <f>IF(SUM(B2:C2)&gt;=9,"ok","non")</f>
        <v>non</v>
      </c>
      <c r="T2" s="8" t="str">
        <f>IF(SUM(B2:D2)&gt;=18,"ok","non")</f>
        <v>non</v>
      </c>
      <c r="U2" s="8" t="str">
        <f>IF(SUM(C2:E2)&gt;=18,"ok","non")</f>
        <v>non</v>
      </c>
      <c r="V2" s="8" t="str">
        <f t="shared" ref="V2" si="1">IF(SUM(D2:F2)&gt;=18,"ok","non")</f>
        <v>non</v>
      </c>
      <c r="W2" s="8" t="str">
        <f t="shared" ref="W2" si="2">IF(SUM(E2:G2)&gt;=18,"ok","non")</f>
        <v>non</v>
      </c>
      <c r="X2" s="8" t="str">
        <f t="shared" ref="X2" si="3">IF(SUM(F2:H2)&gt;=18,"ok","non")</f>
        <v>non</v>
      </c>
      <c r="Y2" s="8" t="str">
        <f>IF((SUM(G2:I2))&gt;=18,"ok","non")</f>
        <v>non</v>
      </c>
      <c r="Z2" s="8" t="str">
        <f>IF((SUM(H2:J2))&gt;=18,"ok","non")</f>
        <v>non</v>
      </c>
      <c r="AA2" s="8" t="str">
        <f>IF((SUM(I2:K2))&gt;=18,"ok","non")</f>
        <v>non</v>
      </c>
      <c r="AB2" s="8" t="str">
        <f t="shared" ref="AB2" si="4">IF((SUM(J2:L2))&gt;=18,"ok","non")</f>
        <v>non</v>
      </c>
      <c r="AC2" s="8" t="str">
        <f t="shared" ref="AC2" si="5">IF((SUM(K2:M2))&gt;=18,"ok","non")</f>
        <v>non</v>
      </c>
      <c r="AD2" s="9"/>
    </row>
    <row r="3" spans="1:30" ht="15" customHeight="1" x14ac:dyDescent="0.3">
      <c r="A3" s="14">
        <v>8001</v>
      </c>
      <c r="B3" s="20">
        <v>6</v>
      </c>
      <c r="C3" s="8">
        <v>6</v>
      </c>
      <c r="D3" s="8">
        <v>6</v>
      </c>
      <c r="E3" s="8">
        <v>6</v>
      </c>
      <c r="F3" s="8">
        <v>6</v>
      </c>
      <c r="G3" s="8">
        <v>6</v>
      </c>
      <c r="H3" s="8">
        <v>18</v>
      </c>
      <c r="I3" s="8">
        <v>11</v>
      </c>
      <c r="J3" s="8">
        <v>20</v>
      </c>
      <c r="K3" s="8">
        <v>12</v>
      </c>
      <c r="L3" s="8" t="s">
        <v>14</v>
      </c>
      <c r="M3" s="21" t="s">
        <v>14</v>
      </c>
      <c r="N3" s="17">
        <f t="shared" ref="N3:N17" si="6">SUM(B3:M3)</f>
        <v>97</v>
      </c>
      <c r="O3" s="1"/>
      <c r="Q3" s="4">
        <f t="shared" si="0"/>
        <v>8001</v>
      </c>
      <c r="R3" s="8" t="str">
        <f>IF(SUM(B3)&gt;=9,"ok","non")</f>
        <v>non</v>
      </c>
      <c r="S3" s="8" t="str">
        <f>IF(SUM(B3:C3)&gt;=9,"ok","non")</f>
        <v>ok</v>
      </c>
      <c r="T3" s="8" t="str">
        <f>IF(SUM(B3:D3)&gt;=18,"ok","non")</f>
        <v>ok</v>
      </c>
      <c r="U3" s="8" t="str">
        <f>IF(SUM(C3:E3)&gt;=18,"ok","non")</f>
        <v>ok</v>
      </c>
      <c r="V3" s="8" t="str">
        <f t="shared" ref="V3:X4" si="7">IF(SUM(D3:F3)&gt;=18,"ok","non")</f>
        <v>ok</v>
      </c>
      <c r="W3" s="8" t="str">
        <f t="shared" si="7"/>
        <v>ok</v>
      </c>
      <c r="X3" s="8" t="str">
        <f t="shared" si="7"/>
        <v>ok</v>
      </c>
      <c r="Y3" s="8" t="str">
        <f>IF((SUM(G3:I3))&gt;=18,"ok","non")</f>
        <v>ok</v>
      </c>
      <c r="Z3" s="8" t="str">
        <f>IF((SUM(H3:J3))&gt;=18,"ok","non")</f>
        <v>ok</v>
      </c>
      <c r="AA3" s="8" t="str">
        <f>IF((SUM(I3:K3))&gt;=18,"ok","non")</f>
        <v>ok</v>
      </c>
      <c r="AB3" s="8" t="str">
        <f t="shared" ref="AB3:AB17" si="8">IF((SUM(J3:L3))&gt;=18,"ok","non")</f>
        <v>ok</v>
      </c>
      <c r="AC3" s="8" t="str">
        <f t="shared" ref="AC3:AC17" si="9">IF((SUM(K3:M3))&gt;=18,"ok","non")</f>
        <v>non</v>
      </c>
      <c r="AD3" s="9" t="s">
        <v>25</v>
      </c>
    </row>
    <row r="4" spans="1:30" ht="15" customHeight="1" x14ac:dyDescent="0.3">
      <c r="A4" s="14">
        <v>8002</v>
      </c>
      <c r="B4" s="20">
        <v>2</v>
      </c>
      <c r="C4" s="8">
        <v>2</v>
      </c>
      <c r="D4" s="8">
        <v>2</v>
      </c>
      <c r="E4" s="8" t="s">
        <v>16</v>
      </c>
      <c r="F4" s="8" t="s">
        <v>16</v>
      </c>
      <c r="G4" s="8" t="s">
        <v>16</v>
      </c>
      <c r="H4" s="8" t="s">
        <v>16</v>
      </c>
      <c r="I4" s="8" t="s">
        <v>16</v>
      </c>
      <c r="J4" s="8" t="s">
        <v>16</v>
      </c>
      <c r="K4" s="8" t="s">
        <v>16</v>
      </c>
      <c r="L4" s="8" t="s">
        <v>16</v>
      </c>
      <c r="M4" s="21" t="s">
        <v>16</v>
      </c>
      <c r="N4" s="17">
        <f t="shared" si="6"/>
        <v>6</v>
      </c>
      <c r="O4" s="1"/>
      <c r="Q4" s="4">
        <f t="shared" si="0"/>
        <v>8002</v>
      </c>
      <c r="R4" s="8" t="str">
        <f>IF(SUM(B4)&gt;=9,"ok","non")</f>
        <v>non</v>
      </c>
      <c r="S4" s="8" t="str">
        <f>IF(SUM(B4:C4)&gt;=9,"ok","non")</f>
        <v>non</v>
      </c>
      <c r="T4" s="8" t="str">
        <f>IF(SUM(B4:D4)&gt;=18,"ok","non")</f>
        <v>non</v>
      </c>
      <c r="U4" s="8" t="str">
        <f t="shared" ref="U4" si="10">IF(SUM(C4:E4)&gt;=18,"ok","non")</f>
        <v>non</v>
      </c>
      <c r="V4" s="8" t="str">
        <f t="shared" si="7"/>
        <v>non</v>
      </c>
      <c r="W4" s="8" t="str">
        <f t="shared" si="7"/>
        <v>non</v>
      </c>
      <c r="X4" s="8" t="str">
        <f t="shared" si="7"/>
        <v>non</v>
      </c>
      <c r="Y4" s="8" t="str">
        <f t="shared" ref="Y4:AB4" si="11">IF(SUM(G4:I4)&gt;=18,"ok","non")</f>
        <v>non</v>
      </c>
      <c r="Z4" s="8" t="str">
        <f t="shared" si="11"/>
        <v>non</v>
      </c>
      <c r="AA4" s="8" t="str">
        <f t="shared" si="11"/>
        <v>non</v>
      </c>
      <c r="AB4" s="8" t="str">
        <f t="shared" si="11"/>
        <v>non</v>
      </c>
      <c r="AC4" s="8" t="str">
        <f t="shared" si="9"/>
        <v>non</v>
      </c>
      <c r="AD4" s="9" t="s">
        <v>24</v>
      </c>
    </row>
    <row r="5" spans="1:30" ht="15" customHeight="1" x14ac:dyDescent="0.3">
      <c r="A5" s="14">
        <v>8003</v>
      </c>
      <c r="B5" s="20" t="s">
        <v>16</v>
      </c>
      <c r="C5" s="8" t="s">
        <v>16</v>
      </c>
      <c r="D5" s="8" t="s">
        <v>16</v>
      </c>
      <c r="E5" s="8" t="s">
        <v>16</v>
      </c>
      <c r="F5" s="8" t="s">
        <v>16</v>
      </c>
      <c r="G5" s="8" t="s">
        <v>16</v>
      </c>
      <c r="H5" s="8" t="s">
        <v>16</v>
      </c>
      <c r="I5" s="8" t="s">
        <v>16</v>
      </c>
      <c r="J5" s="8" t="s">
        <v>16</v>
      </c>
      <c r="K5" s="8" t="s">
        <v>16</v>
      </c>
      <c r="L5" s="8" t="s">
        <v>16</v>
      </c>
      <c r="M5" s="21" t="s">
        <v>16</v>
      </c>
      <c r="N5" s="17">
        <f t="shared" si="6"/>
        <v>0</v>
      </c>
      <c r="O5" s="1"/>
      <c r="Q5" s="4">
        <f t="shared" si="0"/>
        <v>8003</v>
      </c>
      <c r="R5" s="8" t="str">
        <f>IF(SUM(B5)&gt;=9,"ok","non")</f>
        <v>non</v>
      </c>
      <c r="S5" s="8" t="str">
        <f>IF(SUM(B5:C5)&gt;=9,"ok","non")</f>
        <v>non</v>
      </c>
      <c r="T5" s="8" t="str">
        <f>IF(SUM(B5:D5)&gt;=18,"ok","non")</f>
        <v>non</v>
      </c>
      <c r="U5" s="8" t="str">
        <f>IF(SUM(C5:E5)&gt;=18,"ok","non")</f>
        <v>non</v>
      </c>
      <c r="V5" s="8" t="str">
        <f t="shared" ref="V5:V6" si="12">IF(SUM(D5:F5)&gt;=18,"ok","non")</f>
        <v>non</v>
      </c>
      <c r="W5" s="8" t="str">
        <f t="shared" ref="W5:W6" si="13">IF(SUM(E5:G5)&gt;=18,"ok","non")</f>
        <v>non</v>
      </c>
      <c r="X5" s="8" t="str">
        <f t="shared" ref="X5:X6" si="14">IF(SUM(F5:H5)&gt;=18,"ok","non")</f>
        <v>non</v>
      </c>
      <c r="Y5" s="8" t="str">
        <f>IF((SUM(G5:I5))&gt;=18,"ok","non")</f>
        <v>non</v>
      </c>
      <c r="Z5" s="8" t="str">
        <f>IF((SUM(H5:J5))&gt;=18,"ok","non")</f>
        <v>non</v>
      </c>
      <c r="AA5" s="8" t="str">
        <f>IF((SUM(I5:K5))&gt;=18,"ok","non")</f>
        <v>non</v>
      </c>
      <c r="AB5" s="8" t="str">
        <f t="shared" si="8"/>
        <v>non</v>
      </c>
      <c r="AC5" s="8" t="str">
        <f t="shared" si="9"/>
        <v>non</v>
      </c>
      <c r="AD5" s="9"/>
    </row>
    <row r="6" spans="1:30" ht="15" customHeight="1" x14ac:dyDescent="0.3">
      <c r="A6" s="14">
        <v>8004</v>
      </c>
      <c r="B6" s="20" t="s">
        <v>17</v>
      </c>
      <c r="C6" s="8" t="s">
        <v>17</v>
      </c>
      <c r="D6" s="8" t="s">
        <v>17</v>
      </c>
      <c r="E6" s="8" t="s">
        <v>17</v>
      </c>
      <c r="F6" s="8" t="s">
        <v>17</v>
      </c>
      <c r="G6" s="8" t="s">
        <v>17</v>
      </c>
      <c r="H6" s="8">
        <v>10</v>
      </c>
      <c r="I6" s="8">
        <v>6</v>
      </c>
      <c r="J6" s="8">
        <v>6</v>
      </c>
      <c r="K6" s="8" t="s">
        <v>14</v>
      </c>
      <c r="L6" s="8" t="s">
        <v>14</v>
      </c>
      <c r="M6" s="21" t="s">
        <v>14</v>
      </c>
      <c r="N6" s="17">
        <f t="shared" si="6"/>
        <v>22</v>
      </c>
      <c r="O6" s="1"/>
      <c r="Q6" s="4">
        <f t="shared" si="0"/>
        <v>8004</v>
      </c>
      <c r="R6" s="8" t="str">
        <f>IF(SUM(B6)&gt;=9,"ok","non")</f>
        <v>non</v>
      </c>
      <c r="S6" s="8" t="str">
        <f>IF(SUM(B6:C6)&gt;=9,"ok","non")</f>
        <v>non</v>
      </c>
      <c r="T6" s="8" t="str">
        <f>IF(SUM(B6:D6)&gt;=18,"ok","non")</f>
        <v>non</v>
      </c>
      <c r="U6" s="8" t="str">
        <f>IF(SUM(C6:E6)&gt;=18,"ok","non")</f>
        <v>non</v>
      </c>
      <c r="V6" s="8" t="str">
        <f t="shared" si="12"/>
        <v>non</v>
      </c>
      <c r="W6" s="8" t="str">
        <f t="shared" si="13"/>
        <v>non</v>
      </c>
      <c r="X6" s="8" t="str">
        <f t="shared" si="14"/>
        <v>non</v>
      </c>
      <c r="Y6" s="8" t="str">
        <f>IF((SUM(G6:I6))&gt;=18,"ok","non")</f>
        <v>non</v>
      </c>
      <c r="Z6" s="8" t="str">
        <f>IF((SUM(H6:J6))&gt;=18,"ok","non")</f>
        <v>ok</v>
      </c>
      <c r="AA6" s="8" t="str">
        <f>IF((SUM(I6:K6))&gt;=18,"ok","non")</f>
        <v>non</v>
      </c>
      <c r="AB6" s="8" t="str">
        <f t="shared" si="8"/>
        <v>non</v>
      </c>
      <c r="AC6" s="8" t="str">
        <f t="shared" si="9"/>
        <v>non</v>
      </c>
      <c r="AD6" s="9" t="s">
        <v>22</v>
      </c>
    </row>
    <row r="7" spans="1:30" ht="15" customHeight="1" x14ac:dyDescent="0.3">
      <c r="A7" s="14">
        <v>8005</v>
      </c>
      <c r="B7" s="20">
        <v>7</v>
      </c>
      <c r="C7" s="8">
        <v>7</v>
      </c>
      <c r="D7" s="8">
        <v>7</v>
      </c>
      <c r="E7" s="8">
        <v>7</v>
      </c>
      <c r="F7" s="8">
        <v>7</v>
      </c>
      <c r="G7" s="8">
        <v>7</v>
      </c>
      <c r="H7" s="8">
        <v>14</v>
      </c>
      <c r="I7" s="8">
        <v>6</v>
      </c>
      <c r="J7" s="8">
        <v>13</v>
      </c>
      <c r="K7" s="8">
        <v>6</v>
      </c>
      <c r="L7" s="8">
        <v>3</v>
      </c>
      <c r="M7" s="21">
        <v>5</v>
      </c>
      <c r="N7" s="17">
        <f t="shared" si="6"/>
        <v>89</v>
      </c>
      <c r="O7" s="1"/>
      <c r="Q7" s="4">
        <f t="shared" si="0"/>
        <v>8005</v>
      </c>
      <c r="R7" s="8" t="str">
        <f t="shared" ref="R7:R12" si="15">IF(SUM(B7)&gt;=9,"ok","non")</f>
        <v>non</v>
      </c>
      <c r="S7" s="8" t="str">
        <f t="shared" ref="S7:S17" si="16">IF(SUM(B7:C7)&gt;=9,"ok","non")</f>
        <v>ok</v>
      </c>
      <c r="T7" s="8" t="str">
        <f>IF(SUM(B7:D7)&gt;=18,"ok","non")</f>
        <v>ok</v>
      </c>
      <c r="U7" s="8" t="str">
        <f>IF(SUM(C7:E7)&gt;=18,"ok","non")</f>
        <v>ok</v>
      </c>
      <c r="V7" s="8" t="str">
        <f t="shared" ref="V7:X8" si="17">IF(SUM(D7:F7)&gt;=18,"ok","non")</f>
        <v>ok</v>
      </c>
      <c r="W7" s="8" t="str">
        <f t="shared" si="17"/>
        <v>ok</v>
      </c>
      <c r="X7" s="8" t="str">
        <f t="shared" si="17"/>
        <v>ok</v>
      </c>
      <c r="Y7" s="8" t="str">
        <f>IF((SUM(G7:I7))&gt;=18,"ok","non")</f>
        <v>ok</v>
      </c>
      <c r="Z7" s="8" t="str">
        <f t="shared" ref="Z6:AC8" si="18">IF((SUM(H7:J7))&gt;=18,"ok","non")</f>
        <v>ok</v>
      </c>
      <c r="AA7" s="8" t="str">
        <f t="shared" si="18"/>
        <v>ok</v>
      </c>
      <c r="AB7" s="8" t="str">
        <f t="shared" si="8"/>
        <v>ok</v>
      </c>
      <c r="AC7" s="8" t="str">
        <f t="shared" si="9"/>
        <v>non</v>
      </c>
      <c r="AD7" s="9" t="s">
        <v>26</v>
      </c>
    </row>
    <row r="8" spans="1:30" ht="15" customHeight="1" x14ac:dyDescent="0.3">
      <c r="A8" s="14">
        <v>8006</v>
      </c>
      <c r="B8" s="20">
        <v>8</v>
      </c>
      <c r="C8" s="8">
        <v>8</v>
      </c>
      <c r="D8" s="8">
        <v>8</v>
      </c>
      <c r="E8" s="8">
        <v>8</v>
      </c>
      <c r="F8" s="8">
        <v>8</v>
      </c>
      <c r="G8" s="8">
        <v>8</v>
      </c>
      <c r="H8" s="8">
        <v>7</v>
      </c>
      <c r="I8" s="8">
        <v>5</v>
      </c>
      <c r="J8" s="8">
        <v>21</v>
      </c>
      <c r="K8" s="8">
        <v>19</v>
      </c>
      <c r="L8" s="8">
        <v>14</v>
      </c>
      <c r="M8" s="21">
        <v>8</v>
      </c>
      <c r="N8" s="17">
        <f t="shared" si="6"/>
        <v>122</v>
      </c>
      <c r="O8" s="1"/>
      <c r="Q8" s="4">
        <f t="shared" si="0"/>
        <v>8006</v>
      </c>
      <c r="R8" s="8" t="str">
        <f t="shared" si="15"/>
        <v>non</v>
      </c>
      <c r="S8" s="8" t="str">
        <f t="shared" si="16"/>
        <v>ok</v>
      </c>
      <c r="T8" s="8" t="str">
        <f>IF(SUM(B8:D8)&gt;=18,"ok","non")</f>
        <v>ok</v>
      </c>
      <c r="U8" s="8" t="str">
        <f>IF(SUM(C8:E8)&gt;=18,"ok","non")</f>
        <v>ok</v>
      </c>
      <c r="V8" s="8" t="str">
        <f t="shared" si="17"/>
        <v>ok</v>
      </c>
      <c r="W8" s="8" t="str">
        <f t="shared" si="17"/>
        <v>ok</v>
      </c>
      <c r="X8" s="8" t="str">
        <f t="shared" si="17"/>
        <v>ok</v>
      </c>
      <c r="Y8" s="8" t="str">
        <f>IF((SUM(G8:I8))&gt;=18,"ok","non")</f>
        <v>ok</v>
      </c>
      <c r="Z8" s="8" t="str">
        <f t="shared" si="18"/>
        <v>ok</v>
      </c>
      <c r="AA8" s="8" t="str">
        <f t="shared" si="18"/>
        <v>ok</v>
      </c>
      <c r="AB8" s="8" t="str">
        <f t="shared" si="8"/>
        <v>ok</v>
      </c>
      <c r="AC8" s="8" t="str">
        <f t="shared" si="9"/>
        <v>ok</v>
      </c>
      <c r="AD8" s="9"/>
    </row>
    <row r="9" spans="1:30" ht="15" customHeight="1" x14ac:dyDescent="0.3">
      <c r="A9" s="14">
        <v>8007</v>
      </c>
      <c r="B9" s="20">
        <v>5</v>
      </c>
      <c r="C9" s="8">
        <v>5</v>
      </c>
      <c r="D9" s="8">
        <v>5</v>
      </c>
      <c r="E9" s="8">
        <v>5</v>
      </c>
      <c r="F9" s="8">
        <v>5</v>
      </c>
      <c r="G9" s="8" t="s">
        <v>14</v>
      </c>
      <c r="H9" s="8" t="s">
        <v>14</v>
      </c>
      <c r="I9" s="8" t="s">
        <v>14</v>
      </c>
      <c r="J9" s="8" t="s">
        <v>14</v>
      </c>
      <c r="K9" s="8" t="s">
        <v>14</v>
      </c>
      <c r="L9" s="8" t="s">
        <v>14</v>
      </c>
      <c r="M9" s="21" t="s">
        <v>14</v>
      </c>
      <c r="N9" s="17">
        <f t="shared" si="6"/>
        <v>25</v>
      </c>
      <c r="O9" s="1"/>
      <c r="Q9" s="4">
        <f t="shared" si="0"/>
        <v>8007</v>
      </c>
      <c r="R9" s="8" t="str">
        <f t="shared" si="15"/>
        <v>non</v>
      </c>
      <c r="S9" s="8" t="str">
        <f t="shared" si="16"/>
        <v>ok</v>
      </c>
      <c r="T9" s="8" t="str">
        <f t="shared" ref="T9:V12" si="19">IF(SUM(B9:D9)&gt;=18,"ok","non")</f>
        <v>non</v>
      </c>
      <c r="U9" s="8" t="str">
        <f t="shared" si="19"/>
        <v>non</v>
      </c>
      <c r="V9" s="8" t="str">
        <f t="shared" si="19"/>
        <v>non</v>
      </c>
      <c r="W9" s="8" t="str">
        <f t="shared" ref="W9" si="20">IF(SUM(E9:G9)&gt;=18,"ok","non")</f>
        <v>non</v>
      </c>
      <c r="X9" s="8" t="str">
        <f t="shared" ref="X9" si="21">IF(SUM(F9:H9)&gt;=18,"ok","non")</f>
        <v>non</v>
      </c>
      <c r="Y9" s="8" t="str">
        <f t="shared" ref="Y9" si="22">IF(SUM(G9:I9)&gt;=18,"ok","non")</f>
        <v>non</v>
      </c>
      <c r="Z9" s="8" t="str">
        <f t="shared" ref="Z9" si="23">IF(SUM(H9:J9)&gt;=18,"ok","non")</f>
        <v>non</v>
      </c>
      <c r="AA9" s="8" t="str">
        <f t="shared" ref="AA9" si="24">IF(SUM(I9:K9)&gt;=18,"ok","non")</f>
        <v>non</v>
      </c>
      <c r="AB9" s="8" t="str">
        <f t="shared" ref="AB9" si="25">IF(SUM(J9:L9)&gt;=18,"ok","non")</f>
        <v>non</v>
      </c>
      <c r="AC9" s="8" t="str">
        <f t="shared" si="9"/>
        <v>non</v>
      </c>
      <c r="AD9" s="9" t="s">
        <v>20</v>
      </c>
    </row>
    <row r="10" spans="1:30" ht="15" customHeight="1" x14ac:dyDescent="0.3">
      <c r="A10" s="14">
        <v>8008</v>
      </c>
      <c r="B10" s="20">
        <v>7</v>
      </c>
      <c r="C10" s="8">
        <v>7</v>
      </c>
      <c r="D10" s="8">
        <v>7</v>
      </c>
      <c r="E10" s="8">
        <v>7</v>
      </c>
      <c r="F10" s="8">
        <v>7</v>
      </c>
      <c r="G10" s="8">
        <v>7</v>
      </c>
      <c r="H10" s="8">
        <v>10</v>
      </c>
      <c r="I10" s="8">
        <v>5</v>
      </c>
      <c r="J10" s="8">
        <v>17</v>
      </c>
      <c r="K10" s="8">
        <v>13</v>
      </c>
      <c r="L10" s="8">
        <v>10</v>
      </c>
      <c r="M10" s="21">
        <v>9</v>
      </c>
      <c r="N10" s="17">
        <f t="shared" si="6"/>
        <v>106</v>
      </c>
      <c r="O10" s="1"/>
      <c r="Q10" s="4">
        <f t="shared" si="0"/>
        <v>8008</v>
      </c>
      <c r="R10" s="8" t="str">
        <f t="shared" si="15"/>
        <v>non</v>
      </c>
      <c r="S10" s="8" t="str">
        <f t="shared" si="16"/>
        <v>ok</v>
      </c>
      <c r="T10" s="8" t="str">
        <f t="shared" si="19"/>
        <v>ok</v>
      </c>
      <c r="U10" s="8" t="str">
        <f t="shared" si="19"/>
        <v>ok</v>
      </c>
      <c r="V10" s="8" t="str">
        <f t="shared" si="19"/>
        <v>ok</v>
      </c>
      <c r="W10" s="8" t="str">
        <f t="shared" ref="W10:X13" si="26">IF(SUM(E10:G10)&gt;=18,"ok","non")</f>
        <v>ok</v>
      </c>
      <c r="X10" s="8" t="str">
        <f t="shared" si="26"/>
        <v>ok</v>
      </c>
      <c r="Y10" s="8" t="str">
        <f t="shared" ref="Y10:AC12" si="27">IF((SUM(G10:I10))&gt;=18,"ok","non")</f>
        <v>ok</v>
      </c>
      <c r="Z10" s="8" t="str">
        <f t="shared" si="27"/>
        <v>ok</v>
      </c>
      <c r="AA10" s="8" t="str">
        <f t="shared" si="27"/>
        <v>ok</v>
      </c>
      <c r="AB10" s="8" t="str">
        <f t="shared" si="8"/>
        <v>ok</v>
      </c>
      <c r="AC10" s="8" t="str">
        <f t="shared" si="9"/>
        <v>ok</v>
      </c>
      <c r="AD10" s="9" t="s">
        <v>25</v>
      </c>
    </row>
    <row r="11" spans="1:30" ht="15" customHeight="1" x14ac:dyDescent="0.3">
      <c r="A11" s="14">
        <v>8009</v>
      </c>
      <c r="B11" s="20">
        <v>10</v>
      </c>
      <c r="C11" s="8">
        <v>6</v>
      </c>
      <c r="D11" s="8">
        <v>14</v>
      </c>
      <c r="E11" s="8">
        <v>12</v>
      </c>
      <c r="F11" s="8">
        <v>13</v>
      </c>
      <c r="G11" s="8">
        <v>14</v>
      </c>
      <c r="H11" s="8">
        <v>5</v>
      </c>
      <c r="I11" s="8">
        <v>3</v>
      </c>
      <c r="J11" s="8">
        <v>4</v>
      </c>
      <c r="K11" s="8">
        <v>8</v>
      </c>
      <c r="L11" s="8">
        <v>13</v>
      </c>
      <c r="M11" s="21">
        <v>10</v>
      </c>
      <c r="N11" s="17">
        <f t="shared" si="6"/>
        <v>112</v>
      </c>
      <c r="O11" s="1"/>
      <c r="Q11" s="4">
        <f t="shared" si="0"/>
        <v>8009</v>
      </c>
      <c r="R11" s="8" t="str">
        <f t="shared" si="15"/>
        <v>ok</v>
      </c>
      <c r="S11" s="8" t="str">
        <f t="shared" si="16"/>
        <v>ok</v>
      </c>
      <c r="T11" s="8" t="str">
        <f t="shared" si="19"/>
        <v>ok</v>
      </c>
      <c r="U11" s="8" t="str">
        <f t="shared" si="19"/>
        <v>ok</v>
      </c>
      <c r="V11" s="8" t="str">
        <f t="shared" si="19"/>
        <v>ok</v>
      </c>
      <c r="W11" s="8" t="str">
        <f t="shared" si="26"/>
        <v>ok</v>
      </c>
      <c r="X11" s="8" t="str">
        <f t="shared" si="26"/>
        <v>ok</v>
      </c>
      <c r="Y11" s="8" t="str">
        <f t="shared" si="27"/>
        <v>ok</v>
      </c>
      <c r="Z11" s="8" t="str">
        <f t="shared" si="27"/>
        <v>non</v>
      </c>
      <c r="AA11" s="8" t="str">
        <f t="shared" si="27"/>
        <v>non</v>
      </c>
      <c r="AB11" s="8" t="str">
        <f t="shared" si="8"/>
        <v>ok</v>
      </c>
      <c r="AC11" s="8" t="str">
        <f t="shared" si="9"/>
        <v>ok</v>
      </c>
      <c r="AD11" s="9" t="s">
        <v>27</v>
      </c>
    </row>
    <row r="12" spans="1:30" ht="15" customHeight="1" x14ac:dyDescent="0.3">
      <c r="A12" s="14">
        <v>8010</v>
      </c>
      <c r="B12" s="20">
        <v>10</v>
      </c>
      <c r="C12" s="8">
        <v>10</v>
      </c>
      <c r="D12" s="8">
        <v>10</v>
      </c>
      <c r="E12" s="8">
        <v>10</v>
      </c>
      <c r="F12" s="8">
        <v>10</v>
      </c>
      <c r="G12" s="8">
        <v>10</v>
      </c>
      <c r="H12" s="8">
        <v>8</v>
      </c>
      <c r="I12" s="8">
        <v>0</v>
      </c>
      <c r="J12" s="8">
        <v>8</v>
      </c>
      <c r="K12" s="8">
        <v>18</v>
      </c>
      <c r="L12" s="8">
        <v>13</v>
      </c>
      <c r="M12" s="21">
        <v>16</v>
      </c>
      <c r="N12" s="17">
        <f t="shared" si="6"/>
        <v>123</v>
      </c>
      <c r="O12" s="1"/>
      <c r="Q12" s="4">
        <f t="shared" si="0"/>
        <v>8010</v>
      </c>
      <c r="R12" s="8" t="str">
        <f t="shared" si="15"/>
        <v>ok</v>
      </c>
      <c r="S12" s="8" t="str">
        <f t="shared" si="16"/>
        <v>ok</v>
      </c>
      <c r="T12" s="8" t="str">
        <f t="shared" si="19"/>
        <v>ok</v>
      </c>
      <c r="U12" s="8" t="str">
        <f t="shared" si="19"/>
        <v>ok</v>
      </c>
      <c r="V12" s="8" t="str">
        <f t="shared" si="19"/>
        <v>ok</v>
      </c>
      <c r="W12" s="8" t="str">
        <f t="shared" si="26"/>
        <v>ok</v>
      </c>
      <c r="X12" s="8" t="str">
        <f t="shared" si="26"/>
        <v>ok</v>
      </c>
      <c r="Y12" s="8" t="str">
        <f t="shared" si="27"/>
        <v>ok</v>
      </c>
      <c r="Z12" s="8" t="str">
        <f t="shared" si="27"/>
        <v>non</v>
      </c>
      <c r="AA12" s="8" t="str">
        <f t="shared" si="27"/>
        <v>ok</v>
      </c>
      <c r="AB12" s="8" t="str">
        <f t="shared" si="8"/>
        <v>ok</v>
      </c>
      <c r="AC12" s="8" t="str">
        <f t="shared" si="9"/>
        <v>ok</v>
      </c>
      <c r="AD12" s="9" t="s">
        <v>28</v>
      </c>
    </row>
    <row r="13" spans="1:30" ht="15" customHeight="1" x14ac:dyDescent="0.3">
      <c r="A13" s="14">
        <v>8011</v>
      </c>
      <c r="B13" s="20" t="s">
        <v>16</v>
      </c>
      <c r="C13" s="8" t="s">
        <v>16</v>
      </c>
      <c r="D13" s="8" t="s">
        <v>16</v>
      </c>
      <c r="E13" s="8" t="s">
        <v>16</v>
      </c>
      <c r="F13" s="8" t="s">
        <v>16</v>
      </c>
      <c r="G13" s="8" t="s">
        <v>16</v>
      </c>
      <c r="H13" s="8" t="s">
        <v>16</v>
      </c>
      <c r="I13" s="8" t="s">
        <v>16</v>
      </c>
      <c r="J13" s="8" t="s">
        <v>16</v>
      </c>
      <c r="K13" s="8" t="s">
        <v>16</v>
      </c>
      <c r="L13" s="8" t="s">
        <v>16</v>
      </c>
      <c r="M13" s="21" t="s">
        <v>16</v>
      </c>
      <c r="N13" s="17">
        <f t="shared" si="6"/>
        <v>0</v>
      </c>
      <c r="O13" s="1"/>
      <c r="Q13" s="4">
        <f t="shared" si="0"/>
        <v>8011</v>
      </c>
      <c r="R13" s="8" t="str">
        <f>IF(SUM(B13)&gt;=9,"ok","non")</f>
        <v>non</v>
      </c>
      <c r="S13" s="8" t="str">
        <f>IF(SUM(B13:C13)&gt;=9,"ok","non")</f>
        <v>non</v>
      </c>
      <c r="T13" s="8" t="str">
        <f>IF(SUM(B13:D13)&gt;=18,"ok","non")</f>
        <v>non</v>
      </c>
      <c r="U13" s="8" t="str">
        <f>IF(SUM(C13:E13)&gt;=18,"ok","non")</f>
        <v>non</v>
      </c>
      <c r="V13" s="8" t="str">
        <f t="shared" ref="V13" si="28">IF(SUM(D13:F13)&gt;=18,"ok","non")</f>
        <v>non</v>
      </c>
      <c r="W13" s="8" t="str">
        <f t="shared" si="26"/>
        <v>non</v>
      </c>
      <c r="X13" s="8" t="str">
        <f t="shared" si="26"/>
        <v>non</v>
      </c>
      <c r="Y13" s="8" t="str">
        <f>IF((SUM(G13:I13))&gt;=18,"ok","non")</f>
        <v>non</v>
      </c>
      <c r="Z13" s="8" t="str">
        <f>IF((SUM(H13:J13))&gt;=18,"ok","non")</f>
        <v>non</v>
      </c>
      <c r="AA13" s="8" t="str">
        <f>IF((SUM(I13:K13))&gt;=18,"ok","non")</f>
        <v>non</v>
      </c>
      <c r="AB13" s="8" t="str">
        <f t="shared" si="8"/>
        <v>non</v>
      </c>
      <c r="AC13" s="8" t="str">
        <f t="shared" si="9"/>
        <v>non</v>
      </c>
      <c r="AD13" s="9"/>
    </row>
    <row r="14" spans="1:30" ht="15" customHeight="1" x14ac:dyDescent="0.3">
      <c r="A14" s="14">
        <v>8012</v>
      </c>
      <c r="B14" s="20">
        <v>11</v>
      </c>
      <c r="C14" s="8">
        <v>11</v>
      </c>
      <c r="D14" s="8">
        <v>11</v>
      </c>
      <c r="E14" s="8">
        <v>11</v>
      </c>
      <c r="F14" s="8">
        <v>11</v>
      </c>
      <c r="G14" s="8">
        <v>11</v>
      </c>
      <c r="H14" s="8">
        <v>0</v>
      </c>
      <c r="I14" s="8">
        <v>20</v>
      </c>
      <c r="J14" s="8">
        <v>23</v>
      </c>
      <c r="K14" s="8">
        <v>12</v>
      </c>
      <c r="L14" s="8">
        <v>11</v>
      </c>
      <c r="M14" s="21">
        <v>12</v>
      </c>
      <c r="N14" s="17">
        <f t="shared" si="6"/>
        <v>144</v>
      </c>
      <c r="O14" s="1"/>
      <c r="Q14" s="4">
        <f t="shared" si="0"/>
        <v>8012</v>
      </c>
      <c r="R14" s="8" t="str">
        <f t="shared" ref="R14:R17" si="29">IF(SUM(B14)&gt;=9,"ok","non")</f>
        <v>ok</v>
      </c>
      <c r="S14" s="8" t="str">
        <f t="shared" si="16"/>
        <v>ok</v>
      </c>
      <c r="T14" s="8" t="str">
        <f t="shared" ref="T14:X17" si="30">IF(SUM(B14:D14)&gt;=18,"ok","non")</f>
        <v>ok</v>
      </c>
      <c r="U14" s="8" t="str">
        <f t="shared" si="30"/>
        <v>ok</v>
      </c>
      <c r="V14" s="8" t="str">
        <f t="shared" si="30"/>
        <v>ok</v>
      </c>
      <c r="W14" s="8" t="str">
        <f t="shared" si="30"/>
        <v>ok</v>
      </c>
      <c r="X14" s="8" t="str">
        <f t="shared" si="30"/>
        <v>ok</v>
      </c>
      <c r="Y14" s="8" t="str">
        <f t="shared" ref="Y14:AC16" si="31">IF((SUM(G14:I14))&gt;=18,"ok","non")</f>
        <v>ok</v>
      </c>
      <c r="Z14" s="8" t="str">
        <f t="shared" si="31"/>
        <v>ok</v>
      </c>
      <c r="AA14" s="8" t="str">
        <f t="shared" si="31"/>
        <v>ok</v>
      </c>
      <c r="AB14" s="8" t="str">
        <f t="shared" si="8"/>
        <v>ok</v>
      </c>
      <c r="AC14" s="8" t="str">
        <f t="shared" si="9"/>
        <v>ok</v>
      </c>
      <c r="AD14" s="9"/>
    </row>
    <row r="15" spans="1:30" ht="15" customHeight="1" x14ac:dyDescent="0.3">
      <c r="A15" s="14">
        <v>8013</v>
      </c>
      <c r="B15" s="20">
        <v>8</v>
      </c>
      <c r="C15" s="8">
        <v>8</v>
      </c>
      <c r="D15" s="8">
        <v>8</v>
      </c>
      <c r="E15" s="8">
        <v>8</v>
      </c>
      <c r="F15" s="8">
        <v>8</v>
      </c>
      <c r="G15" s="8">
        <v>8</v>
      </c>
      <c r="H15" s="8">
        <v>18</v>
      </c>
      <c r="I15" s="8">
        <v>9</v>
      </c>
      <c r="J15" s="8">
        <v>13</v>
      </c>
      <c r="K15" s="8">
        <v>17</v>
      </c>
      <c r="L15" s="8">
        <v>10</v>
      </c>
      <c r="M15" s="21">
        <v>7</v>
      </c>
      <c r="N15" s="17">
        <f t="shared" si="6"/>
        <v>122</v>
      </c>
      <c r="O15" s="1"/>
      <c r="Q15" s="4">
        <f t="shared" si="0"/>
        <v>8013</v>
      </c>
      <c r="R15" s="8" t="str">
        <f t="shared" si="29"/>
        <v>non</v>
      </c>
      <c r="S15" s="8" t="str">
        <f t="shared" si="16"/>
        <v>ok</v>
      </c>
      <c r="T15" s="8" t="str">
        <f>IF(SUM(B15:D15)&gt;=18,"ok","non")</f>
        <v>ok</v>
      </c>
      <c r="U15" s="8" t="str">
        <f t="shared" si="30"/>
        <v>ok</v>
      </c>
      <c r="V15" s="8" t="str">
        <f t="shared" si="30"/>
        <v>ok</v>
      </c>
      <c r="W15" s="8" t="str">
        <f t="shared" si="30"/>
        <v>ok</v>
      </c>
      <c r="X15" s="8" t="str">
        <f t="shared" si="30"/>
        <v>ok</v>
      </c>
      <c r="Y15" s="8" t="str">
        <f t="shared" si="31"/>
        <v>ok</v>
      </c>
      <c r="Z15" s="8" t="str">
        <f t="shared" si="31"/>
        <v>ok</v>
      </c>
      <c r="AA15" s="8" t="str">
        <f t="shared" si="31"/>
        <v>ok</v>
      </c>
      <c r="AB15" s="8" t="str">
        <f t="shared" si="8"/>
        <v>ok</v>
      </c>
      <c r="AC15" s="8" t="str">
        <f t="shared" si="9"/>
        <v>ok</v>
      </c>
      <c r="AD15" s="9" t="s">
        <v>25</v>
      </c>
    </row>
    <row r="16" spans="1:30" ht="15" customHeight="1" x14ac:dyDescent="0.3">
      <c r="A16" s="14">
        <v>8014</v>
      </c>
      <c r="B16" s="20">
        <v>12</v>
      </c>
      <c r="C16" s="8">
        <v>12</v>
      </c>
      <c r="D16" s="8">
        <v>12</v>
      </c>
      <c r="E16" s="8">
        <v>12</v>
      </c>
      <c r="F16" s="8">
        <v>12</v>
      </c>
      <c r="G16" s="8">
        <v>12</v>
      </c>
      <c r="H16" s="8">
        <v>20</v>
      </c>
      <c r="I16" s="8">
        <v>6</v>
      </c>
      <c r="J16" s="8">
        <v>22</v>
      </c>
      <c r="K16" s="8">
        <v>18</v>
      </c>
      <c r="L16" s="8">
        <v>14</v>
      </c>
      <c r="M16" s="21">
        <v>13</v>
      </c>
      <c r="N16" s="17">
        <f t="shared" si="6"/>
        <v>165</v>
      </c>
      <c r="O16" s="1"/>
      <c r="Q16" s="4">
        <f t="shared" si="0"/>
        <v>8014</v>
      </c>
      <c r="R16" s="8" t="str">
        <f t="shared" si="29"/>
        <v>ok</v>
      </c>
      <c r="S16" s="8" t="str">
        <f t="shared" si="16"/>
        <v>ok</v>
      </c>
      <c r="T16" s="8" t="str">
        <f>IF(SUM(B16:D16)&gt;=18,"ok","non")</f>
        <v>ok</v>
      </c>
      <c r="U16" s="8" t="str">
        <f t="shared" si="30"/>
        <v>ok</v>
      </c>
      <c r="V16" s="8" t="str">
        <f t="shared" si="30"/>
        <v>ok</v>
      </c>
      <c r="W16" s="8" t="str">
        <f t="shared" si="30"/>
        <v>ok</v>
      </c>
      <c r="X16" s="8" t="str">
        <f t="shared" si="30"/>
        <v>ok</v>
      </c>
      <c r="Y16" s="8" t="str">
        <f t="shared" si="31"/>
        <v>ok</v>
      </c>
      <c r="Z16" s="8" t="str">
        <f t="shared" si="31"/>
        <v>ok</v>
      </c>
      <c r="AA16" s="8" t="str">
        <f t="shared" si="31"/>
        <v>ok</v>
      </c>
      <c r="AB16" s="8" t="str">
        <f t="shared" si="8"/>
        <v>ok</v>
      </c>
      <c r="AC16" s="8" t="str">
        <f t="shared" si="9"/>
        <v>ok</v>
      </c>
      <c r="AD16" s="9"/>
    </row>
    <row r="17" spans="1:30" ht="15" customHeight="1" thickBot="1" x14ac:dyDescent="0.35">
      <c r="A17" s="15">
        <v>8015</v>
      </c>
      <c r="B17" s="22">
        <v>4</v>
      </c>
      <c r="C17" s="12">
        <v>3</v>
      </c>
      <c r="D17" s="12">
        <v>9</v>
      </c>
      <c r="E17" s="12">
        <v>5</v>
      </c>
      <c r="F17" s="12">
        <v>8</v>
      </c>
      <c r="G17" s="12">
        <v>9</v>
      </c>
      <c r="H17" s="12">
        <v>4</v>
      </c>
      <c r="I17" s="12">
        <v>0</v>
      </c>
      <c r="J17" s="12">
        <v>6</v>
      </c>
      <c r="K17" s="12">
        <v>7</v>
      </c>
      <c r="L17" s="12" t="s">
        <v>14</v>
      </c>
      <c r="M17" s="23" t="s">
        <v>14</v>
      </c>
      <c r="N17" s="18">
        <f t="shared" si="6"/>
        <v>55</v>
      </c>
      <c r="O17" s="1"/>
      <c r="Q17" s="4">
        <f t="shared" si="0"/>
        <v>8015</v>
      </c>
      <c r="R17" s="8" t="str">
        <f t="shared" si="29"/>
        <v>non</v>
      </c>
      <c r="S17" s="8" t="str">
        <f t="shared" si="16"/>
        <v>non</v>
      </c>
      <c r="T17" s="8" t="str">
        <f>IF(SUM(B17:D17)&gt;=18,"ok","non")</f>
        <v>non</v>
      </c>
      <c r="U17" s="8" t="str">
        <f t="shared" si="30"/>
        <v>non</v>
      </c>
      <c r="V17" s="8" t="str">
        <f t="shared" si="30"/>
        <v>ok</v>
      </c>
      <c r="W17" s="8" t="str">
        <f t="shared" si="30"/>
        <v>ok</v>
      </c>
      <c r="X17" s="8" t="str">
        <f t="shared" si="30"/>
        <v>ok</v>
      </c>
      <c r="Y17" s="8" t="str">
        <f>IF((SUM(G17:I17))&gt;=18,"ok","non")</f>
        <v>non</v>
      </c>
      <c r="Z17" s="8" t="str">
        <f>IF((SUM(H17:J17))&gt;=18,"ok","non")</f>
        <v>non</v>
      </c>
      <c r="AA17" s="8" t="str">
        <f>IF((SUM(I17:K17))&gt;=18,"ok","non")</f>
        <v>non</v>
      </c>
      <c r="AB17" s="8" t="str">
        <f t="shared" si="8"/>
        <v>non</v>
      </c>
      <c r="AC17" s="8" t="str">
        <f t="shared" si="9"/>
        <v>non</v>
      </c>
      <c r="AD17" s="9" t="s">
        <v>21</v>
      </c>
    </row>
    <row r="19" spans="1:30" x14ac:dyDescent="0.3">
      <c r="A19" s="1" t="s">
        <v>39</v>
      </c>
      <c r="B19" s="6">
        <f>COUNTIF(B2:B17,"&gt;=1")</f>
        <v>12</v>
      </c>
      <c r="C19" s="6">
        <f t="shared" ref="C19:M19" si="32">COUNTIF(C2:C17,"&gt;=1")</f>
        <v>12</v>
      </c>
      <c r="D19" s="6">
        <f t="shared" si="32"/>
        <v>12</v>
      </c>
      <c r="E19" s="6">
        <f t="shared" si="32"/>
        <v>11</v>
      </c>
      <c r="F19" s="6">
        <f t="shared" si="32"/>
        <v>11</v>
      </c>
      <c r="G19" s="6">
        <f t="shared" si="32"/>
        <v>10</v>
      </c>
      <c r="H19" s="6">
        <f t="shared" si="32"/>
        <v>10</v>
      </c>
      <c r="I19" s="6">
        <f t="shared" si="32"/>
        <v>10</v>
      </c>
      <c r="J19" s="6">
        <f t="shared" si="32"/>
        <v>12</v>
      </c>
      <c r="K19" s="6">
        <f t="shared" si="32"/>
        <v>10</v>
      </c>
      <c r="L19" s="6">
        <f t="shared" si="32"/>
        <v>8</v>
      </c>
      <c r="M19" s="6">
        <f t="shared" si="32"/>
        <v>8</v>
      </c>
      <c r="N19" s="30">
        <f>SUM(B19:M19)</f>
        <v>126</v>
      </c>
    </row>
    <row r="20" spans="1:30" x14ac:dyDescent="0.3">
      <c r="Q20" s="40" t="s">
        <v>41</v>
      </c>
      <c r="R20" s="40"/>
      <c r="S20" s="40"/>
      <c r="T20" s="40"/>
      <c r="U20" s="40"/>
      <c r="V20" s="43"/>
      <c r="W20" s="43"/>
      <c r="X20" s="43"/>
      <c r="Y20" s="43"/>
      <c r="Z20" s="43"/>
      <c r="AA20" s="43"/>
      <c r="AB20" s="43"/>
      <c r="AC20" s="43"/>
      <c r="AD20" s="43"/>
    </row>
    <row r="21" spans="1:30" x14ac:dyDescent="0.3">
      <c r="Q21" s="36" t="s">
        <v>40</v>
      </c>
      <c r="R21" s="37">
        <v>180</v>
      </c>
      <c r="S21" s="37">
        <v>180</v>
      </c>
      <c r="T21" s="37">
        <v>180</v>
      </c>
      <c r="U21" s="37">
        <v>180</v>
      </c>
      <c r="V21" s="37">
        <v>180</v>
      </c>
      <c r="W21" s="37">
        <v>180</v>
      </c>
      <c r="X21" s="37">
        <v>180</v>
      </c>
      <c r="Y21" s="37">
        <v>180</v>
      </c>
      <c r="Z21" s="37">
        <v>180</v>
      </c>
      <c r="AA21" s="37">
        <v>180</v>
      </c>
      <c r="AB21" s="37">
        <v>180</v>
      </c>
      <c r="AC21" s="37">
        <v>180</v>
      </c>
      <c r="AD21" s="42">
        <f>SUM(R21:AC21)</f>
        <v>2160</v>
      </c>
    </row>
    <row r="22" spans="1:30" x14ac:dyDescent="0.3">
      <c r="Q22" s="38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52" t="s">
        <v>44</v>
      </c>
      <c r="AD22" s="41">
        <f>5400*12</f>
        <v>64800</v>
      </c>
    </row>
    <row r="24" spans="1:30" ht="15" thickBot="1" x14ac:dyDescent="0.35">
      <c r="Q24" t="s">
        <v>42</v>
      </c>
    </row>
    <row r="25" spans="1:30" ht="15" thickTop="1" x14ac:dyDescent="0.3">
      <c r="Q25" s="31" t="s">
        <v>48</v>
      </c>
      <c r="R25" s="44">
        <f>COUNTIF(R2:R17,"ok")</f>
        <v>4</v>
      </c>
      <c r="S25" s="44">
        <f t="shared" ref="S25:AC25" si="33">COUNTIF(R2:R17,"ok")</f>
        <v>4</v>
      </c>
      <c r="T25" s="44">
        <f t="shared" si="33"/>
        <v>10</v>
      </c>
      <c r="U25" s="44">
        <f t="shared" si="33"/>
        <v>9</v>
      </c>
      <c r="V25" s="44">
        <f t="shared" si="33"/>
        <v>9</v>
      </c>
      <c r="W25" s="44">
        <f t="shared" si="33"/>
        <v>10</v>
      </c>
      <c r="X25" s="44">
        <f t="shared" si="33"/>
        <v>10</v>
      </c>
      <c r="Y25" s="44">
        <f t="shared" si="33"/>
        <v>10</v>
      </c>
      <c r="Z25" s="44">
        <f t="shared" si="33"/>
        <v>9</v>
      </c>
      <c r="AA25" s="44">
        <f t="shared" si="33"/>
        <v>8</v>
      </c>
      <c r="AB25" s="44">
        <f t="shared" si="33"/>
        <v>8</v>
      </c>
      <c r="AC25" s="44">
        <f t="shared" si="33"/>
        <v>9</v>
      </c>
      <c r="AD25" s="45">
        <f>SUM(R25:AC25)</f>
        <v>100</v>
      </c>
    </row>
    <row r="26" spans="1:30" x14ac:dyDescent="0.3">
      <c r="Q26" s="34" t="s">
        <v>45</v>
      </c>
      <c r="R26" s="46">
        <v>30</v>
      </c>
      <c r="S26" s="46">
        <v>30</v>
      </c>
      <c r="T26" s="46">
        <v>30</v>
      </c>
      <c r="U26" s="46">
        <v>30</v>
      </c>
      <c r="V26" s="46">
        <v>30</v>
      </c>
      <c r="W26" s="46">
        <v>30</v>
      </c>
      <c r="X26" s="46">
        <v>30</v>
      </c>
      <c r="Y26" s="46">
        <v>30</v>
      </c>
      <c r="Z26" s="46">
        <v>30</v>
      </c>
      <c r="AA26" s="46">
        <v>30</v>
      </c>
      <c r="AB26" s="46">
        <v>30</v>
      </c>
      <c r="AC26" s="46">
        <v>30</v>
      </c>
      <c r="AD26" s="47"/>
    </row>
    <row r="27" spans="1:30" x14ac:dyDescent="0.3">
      <c r="Q27" s="32" t="s">
        <v>47</v>
      </c>
      <c r="R27" s="48">
        <f t="shared" ref="R27:AC27" si="34">R25*R26</f>
        <v>120</v>
      </c>
      <c r="S27" s="48">
        <f t="shared" si="34"/>
        <v>120</v>
      </c>
      <c r="T27" s="48">
        <f t="shared" si="34"/>
        <v>300</v>
      </c>
      <c r="U27" s="48">
        <f t="shared" si="34"/>
        <v>270</v>
      </c>
      <c r="V27" s="48">
        <f t="shared" si="34"/>
        <v>270</v>
      </c>
      <c r="W27" s="48">
        <f t="shared" si="34"/>
        <v>300</v>
      </c>
      <c r="X27" s="48">
        <f t="shared" si="34"/>
        <v>300</v>
      </c>
      <c r="Y27" s="48">
        <f t="shared" si="34"/>
        <v>300</v>
      </c>
      <c r="Z27" s="48">
        <f t="shared" si="34"/>
        <v>270</v>
      </c>
      <c r="AA27" s="48">
        <f t="shared" si="34"/>
        <v>240</v>
      </c>
      <c r="AB27" s="48">
        <f t="shared" si="34"/>
        <v>240</v>
      </c>
      <c r="AC27" s="48">
        <f t="shared" si="34"/>
        <v>270</v>
      </c>
      <c r="AD27" s="33">
        <f>SUM(R27:AC27)</f>
        <v>3000</v>
      </c>
    </row>
    <row r="28" spans="1:30" x14ac:dyDescent="0.3">
      <c r="Q28" s="34" t="s">
        <v>46</v>
      </c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D28" s="35">
        <v>0</v>
      </c>
    </row>
    <row r="29" spans="1:30" ht="15" thickBot="1" x14ac:dyDescent="0.35">
      <c r="Q29" s="51" t="s">
        <v>43</v>
      </c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50">
        <f>AD27-AD28</f>
        <v>3000</v>
      </c>
    </row>
    <row r="30" spans="1:30" ht="15" thickTop="1" x14ac:dyDescent="0.3"/>
  </sheetData>
  <phoneticPr fontId="3" type="noConversion"/>
  <conditionalFormatting sqref="B2:M17 N19">
    <cfRule type="cellIs" dxfId="6" priority="5" operator="between">
      <formula>0</formula>
      <formula>8</formula>
    </cfRule>
    <cfRule type="cellIs" dxfId="5" priority="6" operator="equal">
      <formula>"/"</formula>
    </cfRule>
    <cfRule type="cellIs" dxfId="4" priority="7" operator="equal">
      <formula>"ab"</formula>
    </cfRule>
    <cfRule type="cellIs" dxfId="3" priority="8" operator="equal">
      <formula>"so"</formula>
    </cfRule>
  </conditionalFormatting>
  <conditionalFormatting sqref="B2:M17">
    <cfRule type="cellIs" dxfId="2" priority="1" operator="equal">
      <formula>0</formula>
    </cfRule>
  </conditionalFormatting>
  <conditionalFormatting sqref="R2:AC17">
    <cfRule type="cellIs" dxfId="1" priority="2" operator="equal">
      <formula>"non"</formula>
    </cfRule>
    <cfRule type="cellIs" dxfId="0" priority="3" operator="equal">
      <formula>"--"</formula>
    </cfRule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0EBB918D90CD408456D22D1ACB3E6F" ma:contentTypeVersion="0" ma:contentTypeDescription="Crée un document." ma:contentTypeScope="" ma:versionID="763924162c087e1886589fc51bef78aa">
  <xsd:schema xmlns:xsd="http://www.w3.org/2001/XMLSchema" xmlns:xs="http://www.w3.org/2001/XMLSchema" xmlns:p="http://schemas.microsoft.com/office/2006/metadata/properties" xmlns:ns2="947299ca-6449-452e-ab68-0f888173740d" xmlns:ns3="e9b9c1f7-dd2c-4f36-949d-4332ad0362f5" targetNamespace="http://schemas.microsoft.com/office/2006/metadata/properties" ma:root="true" ma:fieldsID="7de77d9efa066b1e997866f4cd15bc1a" ns2:_="" ns3:_="">
    <xsd:import namespace="947299ca-6449-452e-ab68-0f888173740d"/>
    <xsd:import namespace="e9b9c1f7-dd2c-4f36-949d-4332ad0362f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7299ca-6449-452e-ab68-0f888173740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Conserver l’ID" ma:description="Conserver l’ID lors de l’ajout." ma:hidden="true" ma:internalName="_dlc_DocIdPersistId" ma:readOnly="true">
      <xsd:simpleType>
        <xsd:restriction base="dms:Boolean"/>
      </xsd:simpleType>
    </xsd:element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b9c1f7-dd2c-4f36-949d-4332ad0362f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Colonne Attraper tout de Taxonomie" ma:hidden="true" ma:list="{6aa58dc4-496e-44c4-9736-74794650cc41}" ma:internalName="TaxCatchAll" ma:showField="CatchAllData" ma:web="0dcda79f-d6f0-4602-962c-68376b55d3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9b9c1f7-dd2c-4f36-949d-4332ad0362f5"/>
    <_dlc_DocId xmlns="947299ca-6449-452e-ab68-0f888173740d">1172-414060989-7420</_dlc_DocId>
    <_dlc_DocIdUrl xmlns="947299ca-6449-452e-ab68-0f888173740d">
      <Url>https://ged.iledefrance-mobilites.fr/projet/1172/_layouts/15/DocIdRedir.aspx?ID=1172-414060989-7420</Url>
      <Description>1172-414060989-7420</Description>
    </_dlc_DocIdUrl>
  </documentManagement>
</p:properties>
</file>

<file path=customXml/itemProps1.xml><?xml version="1.0" encoding="utf-8"?>
<ds:datastoreItem xmlns:ds="http://schemas.openxmlformats.org/officeDocument/2006/customXml" ds:itemID="{299793A0-FDB2-43DB-AC68-E283155275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7299ca-6449-452e-ab68-0f888173740d"/>
    <ds:schemaRef ds:uri="e9b9c1f7-dd2c-4f36-949d-4332ad0362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ED1760-82D9-4C34-9A11-DBBC0CABE19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B429B1F-3F38-4437-97F5-7F44DFD1136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CA239ED-F105-49AF-9BAE-E21B716CF390}">
  <ds:schemaRefs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947299ca-6449-452e-ab68-0f88817374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e9b9c1f7-dd2c-4f36-949d-4332ad0362f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Mode d'emploi</vt:lpstr>
      <vt:lpstr>EntréeSorties 202X</vt:lpstr>
    </vt:vector>
  </TitlesOfParts>
  <Company>ILE DE FRANCE MOBILITES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Armelle QUILLIEN</dc:creator>
  <cp:lastModifiedBy>Armelle QUILLIEN</cp:lastModifiedBy>
  <dcterms:created xsi:type="dcterms:W3CDTF">2022-12-08T09:48:05Z</dcterms:created>
  <dcterms:modified xsi:type="dcterms:W3CDTF">2024-08-29T14:13:18Z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52c58dd-e63b-40f1-b1c5-7af95e47d410_Enabled">
    <vt:lpwstr>true</vt:lpwstr>
  </property>
  <property fmtid="{D5CDD505-2E9C-101B-9397-08002B2CF9AE}" pid="3" name="MSIP_Label_c52c58dd-e63b-40f1-b1c5-7af95e47d410_SetDate">
    <vt:lpwstr>2022-12-08T09:48:34Z</vt:lpwstr>
  </property>
  <property fmtid="{D5CDD505-2E9C-101B-9397-08002B2CF9AE}" pid="4" name="MSIP_Label_c52c58dd-e63b-40f1-b1c5-7af95e47d410_Method">
    <vt:lpwstr>Standard</vt:lpwstr>
  </property>
  <property fmtid="{D5CDD505-2E9C-101B-9397-08002B2CF9AE}" pid="5" name="MSIP_Label_c52c58dd-e63b-40f1-b1c5-7af95e47d410_Name">
    <vt:lpwstr>C1 - Standard</vt:lpwstr>
  </property>
  <property fmtid="{D5CDD505-2E9C-101B-9397-08002B2CF9AE}" pid="6" name="MSIP_Label_c52c58dd-e63b-40f1-b1c5-7af95e47d410_SiteId">
    <vt:lpwstr>7dce31e1-0e64-442b-9c26-4c8cc8af1fb1</vt:lpwstr>
  </property>
  <property fmtid="{D5CDD505-2E9C-101B-9397-08002B2CF9AE}" pid="7" name="MSIP_Label_c52c58dd-e63b-40f1-b1c5-7af95e47d410_ActionId">
    <vt:lpwstr>3a2022d9-61cc-4999-89bb-adbd1c4d7746</vt:lpwstr>
  </property>
  <property fmtid="{D5CDD505-2E9C-101B-9397-08002B2CF9AE}" pid="8" name="MSIP_Label_c52c58dd-e63b-40f1-b1c5-7af95e47d410_ContentBits">
    <vt:lpwstr>0</vt:lpwstr>
  </property>
  <property fmtid="{D5CDD505-2E9C-101B-9397-08002B2CF9AE}" pid="9" name="ContentTypeId">
    <vt:lpwstr>0x0101000D0EBB918D90CD408456D22D1ACB3E6F</vt:lpwstr>
  </property>
  <property fmtid="{D5CDD505-2E9C-101B-9397-08002B2CF9AE}" pid="10" name="_dlc_DocIdItemGuid">
    <vt:lpwstr>0d3250a4-cca6-4e31-9e43-1430936ea5a6</vt:lpwstr>
  </property>
</Properties>
</file>